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0" windowWidth="17040" windowHeight="10080" activeTab="1"/>
  </bookViews>
  <sheets>
    <sheet name="Приложение 1" sheetId="4" r:id="rId1"/>
    <sheet name="Приложение 2" sheetId="6" r:id="rId2"/>
  </sheets>
  <definedNames>
    <definedName name="_xlnm._FilterDatabase" localSheetId="0" hidden="1">'Приложение 1'!$A$9:$I$197</definedName>
    <definedName name="_xlnm._FilterDatabase" localSheetId="1" hidden="1">'Приложение 2'!$A$9:$T$24</definedName>
    <definedName name="_xlnm.Print_Titles" localSheetId="0">'Приложение 1'!$8:$9</definedName>
    <definedName name="_xlnm.Print_Titles" localSheetId="1">'Приложение 2'!$A:$B</definedName>
    <definedName name="_xlnm.Print_Area" localSheetId="0">'Приложение 1'!$A$1:$I$197</definedName>
  </definedNames>
  <calcPr calcId="144525"/>
</workbook>
</file>

<file path=xl/calcChain.xml><?xml version="1.0" encoding="utf-8"?>
<calcChain xmlns="http://schemas.openxmlformats.org/spreadsheetml/2006/main">
  <c r="I197" i="4"/>
  <c r="H197"/>
  <c r="I181"/>
  <c r="H181"/>
  <c r="I194"/>
  <c r="H194"/>
  <c r="I188"/>
  <c r="H188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0"/>
  <c r="H160"/>
  <c r="I159"/>
  <c r="H159"/>
  <c r="I157"/>
  <c r="H157"/>
  <c r="I155"/>
  <c r="H155"/>
  <c r="I154"/>
  <c r="H154"/>
  <c r="I153"/>
  <c r="H153"/>
  <c r="I152"/>
  <c r="H152"/>
  <c r="I150"/>
  <c r="H150"/>
  <c r="I149"/>
  <c r="H149"/>
  <c r="I148"/>
  <c r="H148"/>
  <c r="I147"/>
  <c r="H147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7"/>
  <c r="H127"/>
  <c r="I126"/>
  <c r="H126"/>
  <c r="I125"/>
  <c r="H125"/>
  <c r="I124"/>
  <c r="H124"/>
  <c r="I123"/>
  <c r="H123"/>
  <c r="I120"/>
  <c r="H120"/>
  <c r="I118"/>
  <c r="H118"/>
  <c r="I116"/>
  <c r="H116"/>
  <c r="I114"/>
  <c r="H114"/>
  <c r="I113"/>
  <c r="H113"/>
  <c r="I105"/>
  <c r="H105"/>
  <c r="I100"/>
  <c r="H100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5"/>
  <c r="H75"/>
  <c r="I74"/>
  <c r="H74"/>
  <c r="I73"/>
  <c r="H73"/>
  <c r="I69"/>
  <c r="H69"/>
  <c r="I67"/>
  <c r="H67"/>
  <c r="I65"/>
  <c r="H65"/>
  <c r="I64"/>
  <c r="H64"/>
  <c r="I63"/>
  <c r="H63"/>
  <c r="I58"/>
  <c r="H58"/>
  <c r="I55"/>
  <c r="H55"/>
  <c r="I54"/>
  <c r="H54"/>
  <c r="I53"/>
  <c r="H53"/>
  <c r="I52"/>
  <c r="H52"/>
  <c r="I51"/>
  <c r="H51"/>
  <c r="I50"/>
  <c r="H50"/>
  <c r="I49"/>
  <c r="H49"/>
  <c r="I47"/>
  <c r="H47"/>
  <c r="I42"/>
  <c r="H42"/>
  <c r="I41"/>
  <c r="H41"/>
  <c r="I38"/>
  <c r="H38"/>
  <c r="I37"/>
  <c r="H37"/>
  <c r="I36"/>
  <c r="H36"/>
  <c r="I35"/>
  <c r="H35"/>
  <c r="I34"/>
  <c r="H34"/>
  <c r="I23"/>
  <c r="H23"/>
  <c r="I21"/>
  <c r="H21"/>
  <c r="I20"/>
  <c r="H20"/>
  <c r="I19"/>
  <c r="H19"/>
  <c r="I15"/>
  <c r="H15"/>
  <c r="I14"/>
  <c r="H14"/>
  <c r="I13"/>
  <c r="H13"/>
  <c r="D169" l="1"/>
  <c r="E169"/>
  <c r="C169"/>
  <c r="D168"/>
  <c r="E168"/>
  <c r="F161"/>
  <c r="F160"/>
  <c r="G160" s="1"/>
  <c r="F159"/>
  <c r="G159" s="1"/>
  <c r="F158"/>
  <c r="F157"/>
  <c r="G157" s="1"/>
  <c r="F156"/>
  <c r="F155"/>
  <c r="G155" s="1"/>
  <c r="F154"/>
  <c r="G154" s="1"/>
  <c r="F153"/>
  <c r="G153" s="1"/>
  <c r="F152"/>
  <c r="G152" s="1"/>
  <c r="F151"/>
  <c r="F144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26"/>
  <c r="G126" s="1"/>
  <c r="F131"/>
  <c r="G131" s="1"/>
  <c r="E130"/>
  <c r="D130"/>
  <c r="C130"/>
  <c r="B130"/>
  <c r="F130" l="1"/>
  <c r="G130" s="1"/>
  <c r="F120"/>
  <c r="G120" s="1"/>
  <c r="E28"/>
  <c r="I28" s="1"/>
  <c r="D28"/>
  <c r="H28" s="1"/>
  <c r="C28"/>
  <c r="E11"/>
  <c r="I11" s="1"/>
  <c r="D11"/>
  <c r="H11" s="1"/>
  <c r="B11"/>
  <c r="C11"/>
  <c r="F63"/>
  <c r="G63" s="1"/>
  <c r="C181"/>
  <c r="C164"/>
  <c r="C147"/>
  <c r="C113"/>
  <c r="C96"/>
  <c r="C79"/>
  <c r="C62"/>
  <c r="C45"/>
  <c r="C197" l="1"/>
  <c r="F28"/>
  <c r="H14" i="6" l="1"/>
  <c r="H23" l="1"/>
  <c r="G23"/>
  <c r="H22"/>
  <c r="G22"/>
  <c r="H12"/>
  <c r="G12"/>
  <c r="D79" i="4" l="1"/>
  <c r="H79" s="1"/>
  <c r="B79"/>
  <c r="E181"/>
  <c r="D181"/>
  <c r="B181"/>
  <c r="E164"/>
  <c r="D164"/>
  <c r="B164"/>
  <c r="E147"/>
  <c r="D147"/>
  <c r="B147"/>
  <c r="E113"/>
  <c r="D113"/>
  <c r="B113"/>
  <c r="E96"/>
  <c r="I96" s="1"/>
  <c r="D96"/>
  <c r="H96" s="1"/>
  <c r="B96"/>
  <c r="E79"/>
  <c r="I79" s="1"/>
  <c r="F80"/>
  <c r="F81"/>
  <c r="F82"/>
  <c r="F83"/>
  <c r="F84"/>
  <c r="F85"/>
  <c r="F86"/>
  <c r="F87"/>
  <c r="F88"/>
  <c r="F89"/>
  <c r="F90"/>
  <c r="F91"/>
  <c r="F92"/>
  <c r="F93"/>
  <c r="E62"/>
  <c r="I62" s="1"/>
  <c r="D62"/>
  <c r="H62" s="1"/>
  <c r="B62"/>
  <c r="E45"/>
  <c r="I45" s="1"/>
  <c r="D45"/>
  <c r="H45" s="1"/>
  <c r="B45"/>
  <c r="E197" l="1"/>
  <c r="D197"/>
  <c r="F62"/>
  <c r="F79"/>
  <c r="B28"/>
  <c r="B197" s="1"/>
  <c r="F25"/>
  <c r="F24"/>
  <c r="F23"/>
  <c r="G23" s="1"/>
  <c r="F22"/>
  <c r="F21"/>
  <c r="G21" s="1"/>
  <c r="F20"/>
  <c r="G20" s="1"/>
  <c r="F19"/>
  <c r="G19" s="1"/>
  <c r="F18"/>
  <c r="F17"/>
  <c r="F16"/>
  <c r="F15"/>
  <c r="G15" s="1"/>
  <c r="F14"/>
  <c r="G14" s="1"/>
  <c r="F13"/>
  <c r="G13" s="1"/>
  <c r="F12"/>
  <c r="R24" i="6" l="1"/>
  <c r="Q24"/>
  <c r="P24"/>
  <c r="O24"/>
  <c r="N24"/>
  <c r="M24"/>
  <c r="L24"/>
  <c r="K24"/>
  <c r="J24"/>
  <c r="I24"/>
  <c r="F24"/>
  <c r="E24"/>
  <c r="D24"/>
  <c r="C24"/>
  <c r="H21"/>
  <c r="G21"/>
  <c r="H20"/>
  <c r="G20"/>
  <c r="H19"/>
  <c r="G19"/>
  <c r="H18"/>
  <c r="G18"/>
  <c r="H17"/>
  <c r="G17"/>
  <c r="H16"/>
  <c r="G16"/>
  <c r="H15"/>
  <c r="G15"/>
  <c r="G14"/>
  <c r="H13"/>
  <c r="G13"/>
  <c r="H11"/>
  <c r="G11"/>
  <c r="H10"/>
  <c r="G10"/>
  <c r="F195" i="4"/>
  <c r="F194"/>
  <c r="G194" s="1"/>
  <c r="F193"/>
  <c r="F192"/>
  <c r="F191"/>
  <c r="F190"/>
  <c r="F189"/>
  <c r="F188"/>
  <c r="G188" s="1"/>
  <c r="F187"/>
  <c r="F186"/>
  <c r="F185"/>
  <c r="F184"/>
  <c r="F183"/>
  <c r="F182"/>
  <c r="F18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F150"/>
  <c r="G150" s="1"/>
  <c r="F149"/>
  <c r="G149" s="1"/>
  <c r="F148"/>
  <c r="G148" s="1"/>
  <c r="F147"/>
  <c r="G147" s="1"/>
  <c r="F127"/>
  <c r="G127" s="1"/>
  <c r="F125"/>
  <c r="G125" s="1"/>
  <c r="F124"/>
  <c r="G124" s="1"/>
  <c r="F123"/>
  <c r="G123" s="1"/>
  <c r="F122"/>
  <c r="F121"/>
  <c r="F119"/>
  <c r="F118"/>
  <c r="G118" s="1"/>
  <c r="F117"/>
  <c r="F116"/>
  <c r="G116" s="1"/>
  <c r="F115"/>
  <c r="F114"/>
  <c r="G114" s="1"/>
  <c r="F113"/>
  <c r="F110"/>
  <c r="F109"/>
  <c r="F108"/>
  <c r="F107"/>
  <c r="F106"/>
  <c r="F105"/>
  <c r="G105" s="1"/>
  <c r="F104"/>
  <c r="F103"/>
  <c r="F102"/>
  <c r="F101"/>
  <c r="F100"/>
  <c r="G100" s="1"/>
  <c r="F99"/>
  <c r="F98"/>
  <c r="F97"/>
  <c r="F96"/>
  <c r="G93"/>
  <c r="G92"/>
  <c r="G91"/>
  <c r="G90"/>
  <c r="G89"/>
  <c r="G88"/>
  <c r="G87"/>
  <c r="G86"/>
  <c r="G85"/>
  <c r="G84"/>
  <c r="G83"/>
  <c r="G82"/>
  <c r="G81"/>
  <c r="G80"/>
  <c r="G79"/>
  <c r="F76"/>
  <c r="F75"/>
  <c r="G75" s="1"/>
  <c r="F74"/>
  <c r="G74" s="1"/>
  <c r="F73"/>
  <c r="G73" s="1"/>
  <c r="F72"/>
  <c r="F71"/>
  <c r="F70"/>
  <c r="F69"/>
  <c r="G69" s="1"/>
  <c r="F68"/>
  <c r="F67"/>
  <c r="G67" s="1"/>
  <c r="F66"/>
  <c r="F65"/>
  <c r="G65" s="1"/>
  <c r="F64"/>
  <c r="G64" s="1"/>
  <c r="G62"/>
  <c r="F59"/>
  <c r="F58"/>
  <c r="G58" s="1"/>
  <c r="F57"/>
  <c r="F56"/>
  <c r="F55"/>
  <c r="G55" s="1"/>
  <c r="F54"/>
  <c r="G54" s="1"/>
  <c r="F53"/>
  <c r="G53" s="1"/>
  <c r="F52"/>
  <c r="G52" s="1"/>
  <c r="F51"/>
  <c r="G51" s="1"/>
  <c r="F50"/>
  <c r="G50" s="1"/>
  <c r="F49"/>
  <c r="G49" s="1"/>
  <c r="F48"/>
  <c r="F47"/>
  <c r="G47" s="1"/>
  <c r="F46"/>
  <c r="F45"/>
  <c r="F42"/>
  <c r="G42" s="1"/>
  <c r="F41"/>
  <c r="G41" s="1"/>
  <c r="F40"/>
  <c r="F39"/>
  <c r="F38"/>
  <c r="G38" s="1"/>
  <c r="F37"/>
  <c r="G37" s="1"/>
  <c r="F36"/>
  <c r="G36" s="1"/>
  <c r="F35"/>
  <c r="G35" s="1"/>
  <c r="F34"/>
  <c r="G34" s="1"/>
  <c r="F33"/>
  <c r="F32"/>
  <c r="F31"/>
  <c r="F30"/>
  <c r="F29"/>
  <c r="G28"/>
  <c r="F11"/>
  <c r="G181" l="1"/>
  <c r="G113"/>
  <c r="G11"/>
  <c r="F197"/>
  <c r="G197" s="1"/>
  <c r="G45"/>
  <c r="G96"/>
  <c r="G164"/>
  <c r="H24" i="6"/>
  <c r="G24"/>
</calcChain>
</file>

<file path=xl/sharedStrings.xml><?xml version="1.0" encoding="utf-8"?>
<sst xmlns="http://schemas.openxmlformats.org/spreadsheetml/2006/main" count="241" uniqueCount="85">
  <si>
    <t>1</t>
  </si>
  <si>
    <t>2</t>
  </si>
  <si>
    <t>3</t>
  </si>
  <si>
    <t>4</t>
  </si>
  <si>
    <t>5</t>
  </si>
  <si>
    <t>6</t>
  </si>
  <si>
    <t>7</t>
  </si>
  <si>
    <t>Сарпинский</t>
  </si>
  <si>
    <t>Кетченеровский</t>
  </si>
  <si>
    <t>Приютненский</t>
  </si>
  <si>
    <t>Лаганский</t>
  </si>
  <si>
    <t>Октябрьский</t>
  </si>
  <si>
    <t>Яшалтинский</t>
  </si>
  <si>
    <t>Черноземельский</t>
  </si>
  <si>
    <t>Целинный</t>
  </si>
  <si>
    <t>Ики-Бурульский</t>
  </si>
  <si>
    <t>Элистинское ГМО</t>
  </si>
  <si>
    <t>Юстинский</t>
  </si>
  <si>
    <t>Малодербетовский</t>
  </si>
  <si>
    <t>Яшкульский</t>
  </si>
  <si>
    <t>Городовиковский</t>
  </si>
  <si>
    <t>Район</t>
  </si>
  <si>
    <t>Кадастровая стоимость предыдущего тура оценки, руб.</t>
  </si>
  <si>
    <t>Приложение № 1</t>
  </si>
  <si>
    <t>Таблица</t>
  </si>
  <si>
    <t>изменения суммарной кадастровой стоимости</t>
  </si>
  <si>
    <t>Муниципальное образование</t>
  </si>
  <si>
    <t>Количество объектов</t>
  </si>
  <si>
    <t>Суммарная кадастровая стоимость предыдущего тура оценки, руб.</t>
  </si>
  <si>
    <t>Суммарная площадь, кв.м.</t>
  </si>
  <si>
    <t>Разница, руб.</t>
  </si>
  <si>
    <t>Относительная разница, %</t>
  </si>
  <si>
    <t>1. СЕГМЕНТ "Сельскохозяйственное использование"</t>
  </si>
  <si>
    <t>Муниципальные районы Республики Калмыкии</t>
  </si>
  <si>
    <t>Городовиковский муниципальный район</t>
  </si>
  <si>
    <t>Ики-Бурульский муниципальный район</t>
  </si>
  <si>
    <t>Лаганский муниципальный район</t>
  </si>
  <si>
    <t>Кетченеровский муниципальный район</t>
  </si>
  <si>
    <t>Малодербетовский муниципальный район</t>
  </si>
  <si>
    <t>Октябрьский муниципальный район</t>
  </si>
  <si>
    <t>Приютненский муниципальный район</t>
  </si>
  <si>
    <t>Сарпинский муниципальный район</t>
  </si>
  <si>
    <t>Целинный муниципальный район</t>
  </si>
  <si>
    <t>Черноземельский муниципальный район</t>
  </si>
  <si>
    <t>Юстинский муниципальный район</t>
  </si>
  <si>
    <t>Яшалтинский муниципальный район</t>
  </si>
  <si>
    <t>Яшкульский муниципальный район</t>
  </si>
  <si>
    <t>Элистинский муниципальный район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</si>
  <si>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</si>
  <si>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</si>
  <si>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</si>
  <si>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Городовиковский район</t>
  </si>
  <si>
    <t>6 Сегмент. "Производственная деятельность"</t>
  </si>
  <si>
    <t>7. СЕГМЕНТ "Транспорт"</t>
  </si>
  <si>
    <t>9. СЕГМЕНТ "Охраняемые природные территории и благоустройство"</t>
  </si>
  <si>
    <t>Приютненский район</t>
  </si>
  <si>
    <t>Яшкульский район</t>
  </si>
  <si>
    <t>11. СЕГМЕНТ "Водные объекты"</t>
  </si>
  <si>
    <t>Кетченеровский район</t>
  </si>
  <si>
    <t>Малодербетовский  район</t>
  </si>
  <si>
    <t>Октябрьский  район</t>
  </si>
  <si>
    <t>Юстинский район</t>
  </si>
  <si>
    <t>12. СЕГМЕНТ "Специальное, ритуальное использование, запас"</t>
  </si>
  <si>
    <t>13. СЕГМЕНТ "Садоводческое, огородническое и дачное использование, малоэтажная жилая застройка"</t>
  </si>
  <si>
    <t>Итого:</t>
  </si>
  <si>
    <t>№ п/п</t>
  </si>
  <si>
    <t>Кол-во участков</t>
  </si>
  <si>
    <t>Общая площадь, кв.м.</t>
  </si>
  <si>
    <t>Изменение КС, руб.</t>
  </si>
  <si>
    <t>Изменение земельного налога*, руб.       ("-" - умемьшение / "+" - увеличение)</t>
  </si>
  <si>
    <t>в т.ч. в разрезе сегментов:</t>
  </si>
  <si>
    <t>6. СЕГМЕНТ "Производственная деятельность"</t>
  </si>
  <si>
    <t>* Сумма земельного налога расчитана исходя из максимально допустимых ставок налога, установленных ст.394 НК РФ</t>
  </si>
  <si>
    <t>Суммарная кадастровая стоимость текущего тура оценки, руб.</t>
  </si>
  <si>
    <t>финансово - экономического обоснования</t>
  </si>
  <si>
    <t>Кадастровая стоимость текущего тура оценки, руб.</t>
  </si>
  <si>
    <t>"Об утверждении результатов ГКО категорий земель ПРОМ_ЛФ_ВФ_ООТО"</t>
  </si>
  <si>
    <t>10. СЕГМЕНТ "Использование лесов"</t>
  </si>
  <si>
    <t>Изменение земельного налога</t>
  </si>
  <si>
    <t>УПКС, руб./кв.м.</t>
  </si>
  <si>
    <t>УПКС предыдущего тура оценки, руб./кв.м.</t>
  </si>
  <si>
    <t>8</t>
  </si>
  <si>
    <t>9</t>
  </si>
  <si>
    <t>Приложение № 2</t>
  </si>
  <si>
    <t>к приказу МЗИО РК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</si>
</sst>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9"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4" fontId="3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right"/>
    </xf>
    <xf numFmtId="4" fontId="4" fillId="0" borderId="2" xfId="1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5" fillId="0" borderId="0" xfId="0" applyNumberFormat="1" applyFont="1" applyFill="1"/>
    <xf numFmtId="4" fontId="4" fillId="0" borderId="2" xfId="0" applyNumberFormat="1" applyFont="1" applyBorder="1" applyAlignment="1">
      <alignment horizontal="right"/>
    </xf>
    <xf numFmtId="4" fontId="4" fillId="0" borderId="2" xfId="1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4" fontId="3" fillId="0" borderId="2" xfId="1" applyNumberFormat="1" applyFont="1" applyBorder="1" applyAlignment="1">
      <alignment horizontal="right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10" fontId="7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3" fontId="3" fillId="0" borderId="2" xfId="1" applyNumberFormat="1" applyFont="1" applyFill="1" applyBorder="1" applyAlignment="1">
      <alignment horizontal="center" vertical="top"/>
    </xf>
    <xf numFmtId="0" fontId="3" fillId="0" borderId="0" xfId="0" applyFont="1"/>
    <xf numFmtId="4" fontId="3" fillId="0" borderId="5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/>
    <xf numFmtId="10" fontId="4" fillId="0" borderId="2" xfId="0" applyNumberFormat="1" applyFont="1" applyBorder="1"/>
    <xf numFmtId="0" fontId="4" fillId="0" borderId="0" xfId="0" applyFont="1"/>
    <xf numFmtId="0" fontId="3" fillId="0" borderId="2" xfId="0" applyFont="1" applyFill="1" applyBorder="1"/>
    <xf numFmtId="0" fontId="4" fillId="0" borderId="2" xfId="0" applyFont="1" applyFill="1" applyBorder="1"/>
    <xf numFmtId="10" fontId="4" fillId="0" borderId="2" xfId="0" applyNumberFormat="1" applyFont="1" applyFill="1" applyBorder="1"/>
    <xf numFmtId="10" fontId="3" fillId="0" borderId="2" xfId="0" applyNumberFormat="1" applyFont="1" applyFill="1" applyBorder="1"/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4" fontId="7" fillId="3" borderId="2" xfId="0" applyNumberFormat="1" applyFont="1" applyFill="1" applyBorder="1"/>
    <xf numFmtId="4" fontId="4" fillId="0" borderId="2" xfId="0" applyNumberFormat="1" applyFont="1" applyBorder="1"/>
    <xf numFmtId="4" fontId="4" fillId="3" borderId="2" xfId="0" applyNumberFormat="1" applyFont="1" applyFill="1" applyBorder="1"/>
    <xf numFmtId="0" fontId="4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right" vertical="center"/>
    </xf>
    <xf numFmtId="10" fontId="8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Fill="1"/>
    <xf numFmtId="4" fontId="2" fillId="2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/>
    <xf numFmtId="164" fontId="7" fillId="0" borderId="0" xfId="0" applyNumberFormat="1" applyFont="1" applyFill="1"/>
    <xf numFmtId="43" fontId="7" fillId="0" borderId="0" xfId="1" applyFont="1" applyFill="1"/>
    <xf numFmtId="0" fontId="7" fillId="0" borderId="0" xfId="0" applyFont="1" applyFill="1"/>
    <xf numFmtId="10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/>
    </xf>
    <xf numFmtId="0" fontId="7" fillId="2" borderId="0" xfId="0" applyFont="1" applyFill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top"/>
    </xf>
    <xf numFmtId="3" fontId="7" fillId="0" borderId="2" xfId="1" applyNumberFormat="1" applyFont="1" applyFill="1" applyBorder="1" applyAlignment="1">
      <alignment horizontal="center" vertical="top"/>
    </xf>
    <xf numFmtId="10" fontId="7" fillId="0" borderId="2" xfId="0" applyNumberFormat="1" applyFont="1" applyBorder="1"/>
    <xf numFmtId="10" fontId="4" fillId="0" borderId="6" xfId="1" applyNumberFormat="1" applyFont="1" applyFill="1" applyBorder="1"/>
    <xf numFmtId="10" fontId="3" fillId="0" borderId="2" xfId="1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right" vertical="top"/>
    </xf>
    <xf numFmtId="10" fontId="3" fillId="0" borderId="2" xfId="0" applyNumberFormat="1" applyFont="1" applyFill="1" applyBorder="1" applyAlignment="1">
      <alignment horizontal="right" vertical="top"/>
    </xf>
    <xf numFmtId="10" fontId="4" fillId="0" borderId="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4" fontId="3" fillId="0" borderId="0" xfId="0" applyNumberFormat="1" applyFont="1" applyBorder="1" applyAlignment="1">
      <alignment horizontal="right"/>
    </xf>
    <xf numFmtId="10" fontId="7" fillId="0" borderId="0" xfId="0" applyNumberFormat="1" applyFont="1" applyBorder="1"/>
    <xf numFmtId="4" fontId="8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43" fontId="7" fillId="0" borderId="0" xfId="0" applyNumberFormat="1" applyFont="1" applyFill="1"/>
    <xf numFmtId="0" fontId="4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/>
    <xf numFmtId="4" fontId="6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="90" zoomScaleNormal="90" workbookViewId="0">
      <selection activeCell="N38" sqref="N38"/>
    </sheetView>
  </sheetViews>
  <sheetFormatPr defaultColWidth="9.140625" defaultRowHeight="12.75"/>
  <cols>
    <col min="1" max="1" width="40.28515625" style="75" customWidth="1"/>
    <col min="2" max="2" width="11.140625" style="76" customWidth="1"/>
    <col min="3" max="5" width="14.7109375" style="77" customWidth="1"/>
    <col min="6" max="6" width="14.7109375" style="78" customWidth="1"/>
    <col min="7" max="7" width="10.85546875" style="79" customWidth="1"/>
    <col min="8" max="9" width="10.7109375" style="79" customWidth="1"/>
    <col min="10" max="16384" width="9.140625" style="79"/>
  </cols>
  <sheetData>
    <row r="1" spans="1:9">
      <c r="G1" s="1"/>
      <c r="I1" s="1" t="s">
        <v>23</v>
      </c>
    </row>
    <row r="2" spans="1:9">
      <c r="G2" s="1"/>
      <c r="I2" s="1" t="s">
        <v>74</v>
      </c>
    </row>
    <row r="3" spans="1:9">
      <c r="G3" s="1"/>
      <c r="I3" s="1" t="s">
        <v>84</v>
      </c>
    </row>
    <row r="4" spans="1:9">
      <c r="G4" s="1"/>
      <c r="I4" s="1" t="s">
        <v>76</v>
      </c>
    </row>
    <row r="5" spans="1:9">
      <c r="A5" s="114" t="s">
        <v>24</v>
      </c>
      <c r="B5" s="114"/>
      <c r="C5" s="114"/>
      <c r="D5" s="114"/>
      <c r="E5" s="114"/>
      <c r="F5" s="114"/>
      <c r="G5" s="114"/>
      <c r="H5" s="114"/>
      <c r="I5" s="114"/>
    </row>
    <row r="6" spans="1:9">
      <c r="A6" s="114" t="s">
        <v>25</v>
      </c>
      <c r="B6" s="114"/>
      <c r="C6" s="114"/>
      <c r="D6" s="114"/>
      <c r="E6" s="114"/>
      <c r="F6" s="114"/>
      <c r="G6" s="114"/>
      <c r="H6" s="114"/>
      <c r="I6" s="114"/>
    </row>
    <row r="8" spans="1:9" ht="72.75" customHeight="1">
      <c r="A8" s="2" t="s">
        <v>26</v>
      </c>
      <c r="B8" s="3" t="s">
        <v>27</v>
      </c>
      <c r="C8" s="4" t="s">
        <v>29</v>
      </c>
      <c r="D8" s="4" t="s">
        <v>73</v>
      </c>
      <c r="E8" s="4" t="s">
        <v>28</v>
      </c>
      <c r="F8" s="5" t="s">
        <v>30</v>
      </c>
      <c r="G8" s="6" t="s">
        <v>31</v>
      </c>
      <c r="H8" s="6" t="s">
        <v>79</v>
      </c>
      <c r="I8" s="6" t="s">
        <v>80</v>
      </c>
    </row>
    <row r="9" spans="1:9">
      <c r="A9" s="2" t="s">
        <v>0</v>
      </c>
      <c r="B9" s="3" t="s">
        <v>1</v>
      </c>
      <c r="C9" s="2" t="s">
        <v>2</v>
      </c>
      <c r="D9" s="3" t="s">
        <v>3</v>
      </c>
      <c r="E9" s="2" t="s">
        <v>4</v>
      </c>
      <c r="F9" s="3" t="s">
        <v>5</v>
      </c>
      <c r="G9" s="2" t="s">
        <v>6</v>
      </c>
      <c r="H9" s="3" t="s">
        <v>81</v>
      </c>
      <c r="I9" s="108" t="s">
        <v>82</v>
      </c>
    </row>
    <row r="10" spans="1:9">
      <c r="A10" s="115" t="s">
        <v>32</v>
      </c>
      <c r="B10" s="115"/>
      <c r="C10" s="115"/>
      <c r="D10" s="115"/>
      <c r="E10" s="115"/>
      <c r="F10" s="115"/>
      <c r="G10" s="115"/>
      <c r="H10" s="115"/>
      <c r="I10" s="115"/>
    </row>
    <row r="11" spans="1:9">
      <c r="A11" s="7" t="s">
        <v>33</v>
      </c>
      <c r="B11" s="110">
        <f>SUM(B12:B25)</f>
        <v>13</v>
      </c>
      <c r="C11" s="8">
        <f>SUM(C12:C25)</f>
        <v>128595817.68000001</v>
      </c>
      <c r="D11" s="8">
        <f>SUM(D12:D25)</f>
        <v>28181820.370000001</v>
      </c>
      <c r="E11" s="8">
        <f>SUM(E12:E25)</f>
        <v>34535480.43</v>
      </c>
      <c r="F11" s="9">
        <f t="shared" ref="F11:F25" si="0">D11-E11</f>
        <v>-6353660.0599999987</v>
      </c>
      <c r="G11" s="10">
        <f>F11/E11</f>
        <v>-0.18397485660806828</v>
      </c>
      <c r="H11" s="112">
        <f>D11/C11</f>
        <v>0.21915036490633091</v>
      </c>
      <c r="I11" s="112">
        <f>E11/C11</f>
        <v>0.26855834857661287</v>
      </c>
    </row>
    <row r="12" spans="1:9">
      <c r="A12" s="11" t="s">
        <v>34</v>
      </c>
      <c r="B12" s="12"/>
      <c r="C12" s="13"/>
      <c r="D12" s="13"/>
      <c r="E12" s="13"/>
      <c r="F12" s="13">
        <f t="shared" si="0"/>
        <v>0</v>
      </c>
      <c r="G12" s="80"/>
      <c r="H12" s="111"/>
      <c r="I12" s="111"/>
    </row>
    <row r="13" spans="1:9">
      <c r="A13" s="11" t="s">
        <v>35</v>
      </c>
      <c r="B13" s="12">
        <v>2</v>
      </c>
      <c r="C13" s="13">
        <v>35754.68</v>
      </c>
      <c r="D13" s="13">
        <v>14123.09</v>
      </c>
      <c r="E13" s="13">
        <v>38474.589999999997</v>
      </c>
      <c r="F13" s="13">
        <f t="shared" si="0"/>
        <v>-24351.499999999996</v>
      </c>
      <c r="G13" s="80">
        <f>F13/E13</f>
        <v>-0.63292422349399946</v>
      </c>
      <c r="H13" s="111">
        <f t="shared" ref="H13:H23" si="1">D13/C13</f>
        <v>0.39499975947204674</v>
      </c>
      <c r="I13" s="111">
        <f t="shared" ref="I13:I23" si="2">E13/C13</f>
        <v>1.0760714401583231</v>
      </c>
    </row>
    <row r="14" spans="1:9">
      <c r="A14" s="11" t="s">
        <v>36</v>
      </c>
      <c r="B14" s="12">
        <v>2</v>
      </c>
      <c r="C14" s="13">
        <v>54009</v>
      </c>
      <c r="D14" s="13">
        <v>22146.69</v>
      </c>
      <c r="E14" s="13">
        <v>8068578.0300000003</v>
      </c>
      <c r="F14" s="13">
        <f t="shared" si="0"/>
        <v>-8046431.3399999999</v>
      </c>
      <c r="G14" s="80">
        <f>F14/E14</f>
        <v>-0.99725519293267584</v>
      </c>
      <c r="H14" s="111">
        <f t="shared" si="1"/>
        <v>0.41005554629783925</v>
      </c>
      <c r="I14" s="111">
        <f t="shared" si="2"/>
        <v>149.39321279786702</v>
      </c>
    </row>
    <row r="15" spans="1:9">
      <c r="A15" s="11" t="s">
        <v>37</v>
      </c>
      <c r="B15" s="12">
        <v>3</v>
      </c>
      <c r="C15" s="13">
        <v>4380000</v>
      </c>
      <c r="D15" s="13">
        <v>1496400</v>
      </c>
      <c r="E15" s="13">
        <v>376680</v>
      </c>
      <c r="F15" s="13">
        <f t="shared" si="0"/>
        <v>1119720</v>
      </c>
      <c r="G15" s="80">
        <f>F15/E15</f>
        <v>2.9726027397260273</v>
      </c>
      <c r="H15" s="111">
        <f t="shared" si="1"/>
        <v>0.34164383561643835</v>
      </c>
      <c r="I15" s="111">
        <f t="shared" si="2"/>
        <v>8.5999999999999993E-2</v>
      </c>
    </row>
    <row r="16" spans="1:9">
      <c r="A16" s="11" t="s">
        <v>38</v>
      </c>
      <c r="B16" s="12"/>
      <c r="C16" s="13"/>
      <c r="D16" s="13"/>
      <c r="E16" s="13"/>
      <c r="F16" s="13">
        <f t="shared" si="0"/>
        <v>0</v>
      </c>
      <c r="G16" s="80"/>
      <c r="H16" s="111"/>
      <c r="I16" s="111"/>
    </row>
    <row r="17" spans="1:9">
      <c r="A17" s="11" t="s">
        <v>39</v>
      </c>
      <c r="B17" s="81"/>
      <c r="C17" s="13"/>
      <c r="D17" s="13"/>
      <c r="E17" s="13"/>
      <c r="F17" s="13">
        <f t="shared" si="0"/>
        <v>0</v>
      </c>
      <c r="G17" s="80"/>
      <c r="H17" s="111"/>
      <c r="I17" s="111"/>
    </row>
    <row r="18" spans="1:9">
      <c r="A18" s="11" t="s">
        <v>40</v>
      </c>
      <c r="B18" s="12"/>
      <c r="C18" s="13"/>
      <c r="D18" s="13"/>
      <c r="E18" s="13"/>
      <c r="F18" s="13">
        <f t="shared" si="0"/>
        <v>0</v>
      </c>
      <c r="G18" s="80"/>
      <c r="H18" s="111"/>
      <c r="I18" s="111"/>
    </row>
    <row r="19" spans="1:9">
      <c r="A19" s="11" t="s">
        <v>41</v>
      </c>
      <c r="B19" s="12">
        <v>1</v>
      </c>
      <c r="C19" s="13">
        <v>20000</v>
      </c>
      <c r="D19" s="13">
        <v>9200</v>
      </c>
      <c r="E19" s="13">
        <v>27200</v>
      </c>
      <c r="F19" s="13">
        <f t="shared" si="0"/>
        <v>-18000</v>
      </c>
      <c r="G19" s="80">
        <f>F19/E19</f>
        <v>-0.66176470588235292</v>
      </c>
      <c r="H19" s="111">
        <f t="shared" si="1"/>
        <v>0.46</v>
      </c>
      <c r="I19" s="111">
        <f t="shared" si="2"/>
        <v>1.36</v>
      </c>
    </row>
    <row r="20" spans="1:9">
      <c r="A20" s="11" t="s">
        <v>42</v>
      </c>
      <c r="B20" s="12">
        <v>2</v>
      </c>
      <c r="C20" s="13">
        <v>2216370</v>
      </c>
      <c r="D20" s="13">
        <v>1042108.7</v>
      </c>
      <c r="E20" s="13">
        <v>5900603.2400000002</v>
      </c>
      <c r="F20" s="13">
        <f t="shared" si="0"/>
        <v>-4858494.54</v>
      </c>
      <c r="G20" s="80">
        <f>F20/E20</f>
        <v>-0.82338946415926106</v>
      </c>
      <c r="H20" s="111">
        <f t="shared" si="1"/>
        <v>0.47018715286707541</v>
      </c>
      <c r="I20" s="111">
        <f t="shared" si="2"/>
        <v>2.6622825791722504</v>
      </c>
    </row>
    <row r="21" spans="1:9">
      <c r="A21" s="11" t="s">
        <v>43</v>
      </c>
      <c r="B21" s="12">
        <v>2</v>
      </c>
      <c r="C21" s="13">
        <v>121886509</v>
      </c>
      <c r="D21" s="13">
        <v>25594666.890000001</v>
      </c>
      <c r="E21" s="13">
        <v>20111723.989999998</v>
      </c>
      <c r="F21" s="13">
        <f t="shared" si="0"/>
        <v>5482942.9000000022</v>
      </c>
      <c r="G21" s="80">
        <f>F21/E21</f>
        <v>0.27262421176455309</v>
      </c>
      <c r="H21" s="111">
        <f t="shared" si="1"/>
        <v>0.20998769346983268</v>
      </c>
      <c r="I21" s="111">
        <f t="shared" si="2"/>
        <v>0.16500369200007195</v>
      </c>
    </row>
    <row r="22" spans="1:9">
      <c r="A22" s="11" t="s">
        <v>44</v>
      </c>
      <c r="B22" s="12"/>
      <c r="C22" s="13"/>
      <c r="D22" s="13"/>
      <c r="E22" s="13"/>
      <c r="F22" s="13">
        <f t="shared" si="0"/>
        <v>0</v>
      </c>
      <c r="G22" s="80"/>
      <c r="H22" s="111"/>
      <c r="I22" s="111"/>
    </row>
    <row r="23" spans="1:9">
      <c r="A23" s="11" t="s">
        <v>45</v>
      </c>
      <c r="B23" s="81">
        <v>1</v>
      </c>
      <c r="C23" s="13">
        <v>3175</v>
      </c>
      <c r="D23" s="14">
        <v>3175</v>
      </c>
      <c r="E23" s="13">
        <v>12220.58</v>
      </c>
      <c r="F23" s="13">
        <f t="shared" si="0"/>
        <v>-9045.58</v>
      </c>
      <c r="G23" s="80">
        <f>F23/E23</f>
        <v>-0.7401923640285486</v>
      </c>
      <c r="H23" s="111">
        <f t="shared" si="1"/>
        <v>1</v>
      </c>
      <c r="I23" s="111">
        <f t="shared" si="2"/>
        <v>3.8490015748031494</v>
      </c>
    </row>
    <row r="24" spans="1:9">
      <c r="A24" s="11" t="s">
        <v>46</v>
      </c>
      <c r="B24" s="12"/>
      <c r="C24" s="13"/>
      <c r="D24" s="13"/>
      <c r="E24" s="13"/>
      <c r="F24" s="13">
        <f t="shared" si="0"/>
        <v>0</v>
      </c>
      <c r="G24" s="80"/>
      <c r="H24" s="111"/>
      <c r="I24" s="111"/>
    </row>
    <row r="25" spans="1:9">
      <c r="A25" s="82" t="s">
        <v>47</v>
      </c>
      <c r="B25" s="12"/>
      <c r="C25" s="13"/>
      <c r="D25" s="13"/>
      <c r="E25" s="13"/>
      <c r="F25" s="13">
        <f t="shared" si="0"/>
        <v>0</v>
      </c>
      <c r="G25" s="80"/>
      <c r="H25" s="111"/>
      <c r="I25" s="111"/>
    </row>
    <row r="26" spans="1:9">
      <c r="B26" s="15"/>
      <c r="D26" s="16"/>
      <c r="E26" s="16"/>
    </row>
    <row r="27" spans="1:9">
      <c r="A27" s="113" t="s">
        <v>48</v>
      </c>
      <c r="B27" s="113"/>
      <c r="C27" s="113"/>
      <c r="D27" s="113"/>
      <c r="E27" s="113"/>
      <c r="F27" s="113"/>
      <c r="G27" s="113"/>
      <c r="H27" s="113"/>
      <c r="I27" s="113"/>
    </row>
    <row r="28" spans="1:9" s="83" customFormat="1">
      <c r="A28" s="22" t="s">
        <v>33</v>
      </c>
      <c r="B28" s="23">
        <f>SUM(B29:B42)</f>
        <v>13</v>
      </c>
      <c r="C28" s="98">
        <f t="shared" ref="C28:E28" si="3">SUM(C29:C42)</f>
        <v>409788</v>
      </c>
      <c r="D28" s="98">
        <f t="shared" si="3"/>
        <v>52933215.900000006</v>
      </c>
      <c r="E28" s="98">
        <f t="shared" si="3"/>
        <v>27264247.82</v>
      </c>
      <c r="F28" s="17">
        <f t="shared" ref="F28:F42" si="4">D28-E28</f>
        <v>25668968.080000006</v>
      </c>
      <c r="G28" s="19">
        <f>F28/E28</f>
        <v>0.94148821744388056</v>
      </c>
      <c r="H28" s="112">
        <f t="shared" ref="H28:H42" si="5">D28/C28</f>
        <v>129.17219611115993</v>
      </c>
      <c r="I28" s="112">
        <f t="shared" ref="I28:I42" si="6">E28/C28</f>
        <v>66.532567620330511</v>
      </c>
    </row>
    <row r="29" spans="1:9" s="83" customFormat="1">
      <c r="A29" s="84" t="s">
        <v>34</v>
      </c>
      <c r="B29" s="85"/>
      <c r="C29" s="13"/>
      <c r="D29" s="13"/>
      <c r="E29" s="14"/>
      <c r="F29" s="24">
        <f t="shared" si="4"/>
        <v>0</v>
      </c>
      <c r="G29" s="25"/>
      <c r="H29" s="111"/>
      <c r="I29" s="111"/>
    </row>
    <row r="30" spans="1:9" s="83" customFormat="1">
      <c r="A30" s="86" t="s">
        <v>35</v>
      </c>
      <c r="B30" s="87"/>
      <c r="C30" s="20"/>
      <c r="D30" s="24"/>
      <c r="E30" s="24"/>
      <c r="F30" s="24">
        <f t="shared" si="4"/>
        <v>0</v>
      </c>
      <c r="G30" s="25"/>
      <c r="H30" s="111"/>
      <c r="I30" s="111"/>
    </row>
    <row r="31" spans="1:9" s="83" customFormat="1">
      <c r="A31" s="86" t="s">
        <v>36</v>
      </c>
      <c r="B31" s="26"/>
      <c r="C31" s="20"/>
      <c r="D31" s="24"/>
      <c r="E31" s="24"/>
      <c r="F31" s="24">
        <f t="shared" si="4"/>
        <v>0</v>
      </c>
      <c r="G31" s="25"/>
      <c r="H31" s="111"/>
      <c r="I31" s="111"/>
    </row>
    <row r="32" spans="1:9" s="83" customFormat="1">
      <c r="A32" s="84" t="s">
        <v>37</v>
      </c>
      <c r="B32" s="87"/>
      <c r="C32" s="20"/>
      <c r="D32" s="24"/>
      <c r="E32" s="24"/>
      <c r="F32" s="24">
        <f t="shared" si="4"/>
        <v>0</v>
      </c>
      <c r="G32" s="25"/>
      <c r="H32" s="111"/>
      <c r="I32" s="111"/>
    </row>
    <row r="33" spans="1:9" s="83" customFormat="1">
      <c r="A33" s="86" t="s">
        <v>38</v>
      </c>
      <c r="B33" s="26"/>
      <c r="C33" s="20"/>
      <c r="D33" s="24"/>
      <c r="E33" s="24"/>
      <c r="F33" s="24">
        <f t="shared" si="4"/>
        <v>0</v>
      </c>
      <c r="G33" s="25"/>
      <c r="H33" s="111"/>
      <c r="I33" s="111"/>
    </row>
    <row r="34" spans="1:9" s="83" customFormat="1">
      <c r="A34" s="84" t="s">
        <v>39</v>
      </c>
      <c r="B34" s="87">
        <v>1</v>
      </c>
      <c r="C34" s="20">
        <v>10000</v>
      </c>
      <c r="D34" s="24">
        <v>2200</v>
      </c>
      <c r="E34" s="24">
        <v>10500</v>
      </c>
      <c r="F34" s="24">
        <f t="shared" si="4"/>
        <v>-8300</v>
      </c>
      <c r="G34" s="25">
        <f>F34/E34</f>
        <v>-0.79047619047619044</v>
      </c>
      <c r="H34" s="111">
        <f t="shared" si="5"/>
        <v>0.22</v>
      </c>
      <c r="I34" s="111">
        <f t="shared" si="6"/>
        <v>1.05</v>
      </c>
    </row>
    <row r="35" spans="1:9" s="83" customFormat="1">
      <c r="A35" s="84" t="s">
        <v>40</v>
      </c>
      <c r="B35" s="87">
        <v>3</v>
      </c>
      <c r="C35" s="20">
        <v>11002</v>
      </c>
      <c r="D35" s="24">
        <v>3489770.6</v>
      </c>
      <c r="E35" s="24">
        <v>5804857.7599999998</v>
      </c>
      <c r="F35" s="24">
        <f t="shared" si="4"/>
        <v>-2315087.1599999997</v>
      </c>
      <c r="G35" s="25">
        <f>F35/E35</f>
        <v>-0.39881892988881779</v>
      </c>
      <c r="H35" s="111">
        <f t="shared" si="5"/>
        <v>317.19420105435375</v>
      </c>
      <c r="I35" s="111">
        <f t="shared" si="6"/>
        <v>527.61841119796395</v>
      </c>
    </row>
    <row r="36" spans="1:9" s="83" customFormat="1">
      <c r="A36" s="84" t="s">
        <v>41</v>
      </c>
      <c r="B36" s="87">
        <v>1</v>
      </c>
      <c r="C36" s="20">
        <v>50000</v>
      </c>
      <c r="D36" s="24">
        <v>13450000</v>
      </c>
      <c r="E36" s="24">
        <v>8250</v>
      </c>
      <c r="F36" s="24">
        <f t="shared" si="4"/>
        <v>13441750</v>
      </c>
      <c r="G36" s="25">
        <f>F36/E36</f>
        <v>1629.3030303030303</v>
      </c>
      <c r="H36" s="111">
        <f t="shared" si="5"/>
        <v>269</v>
      </c>
      <c r="I36" s="111">
        <f t="shared" si="6"/>
        <v>0.16500000000000001</v>
      </c>
    </row>
    <row r="37" spans="1:9" s="83" customFormat="1">
      <c r="A37" s="84" t="s">
        <v>42</v>
      </c>
      <c r="B37" s="87">
        <v>3</v>
      </c>
      <c r="C37" s="20">
        <v>79061</v>
      </c>
      <c r="D37" s="24">
        <v>9184805.7899999991</v>
      </c>
      <c r="E37" s="24">
        <v>6139385.9100000001</v>
      </c>
      <c r="F37" s="24">
        <f t="shared" si="4"/>
        <v>3045419.879999999</v>
      </c>
      <c r="G37" s="25">
        <f>F37/E37</f>
        <v>0.4960463350315763</v>
      </c>
      <c r="H37" s="111">
        <f t="shared" si="5"/>
        <v>116.17366071767368</v>
      </c>
      <c r="I37" s="111">
        <f t="shared" si="6"/>
        <v>77.653785178533028</v>
      </c>
    </row>
    <row r="38" spans="1:9" s="83" customFormat="1">
      <c r="A38" s="86" t="s">
        <v>43</v>
      </c>
      <c r="B38" s="26">
        <v>3</v>
      </c>
      <c r="C38" s="20">
        <v>9725</v>
      </c>
      <c r="D38" s="24">
        <v>1613339.5100000002</v>
      </c>
      <c r="E38" s="24">
        <v>664654.15</v>
      </c>
      <c r="F38" s="24">
        <f t="shared" si="4"/>
        <v>948685.36000000022</v>
      </c>
      <c r="G38" s="25">
        <f>F38/E38</f>
        <v>1.4273368487957236</v>
      </c>
      <c r="H38" s="111">
        <f t="shared" si="5"/>
        <v>165.89609357326481</v>
      </c>
      <c r="I38" s="111">
        <f t="shared" si="6"/>
        <v>68.344899742930593</v>
      </c>
    </row>
    <row r="39" spans="1:9" s="83" customFormat="1">
      <c r="A39" s="86" t="s">
        <v>44</v>
      </c>
      <c r="B39" s="26"/>
      <c r="C39" s="20"/>
      <c r="D39" s="24"/>
      <c r="E39" s="24"/>
      <c r="F39" s="24">
        <f t="shared" si="4"/>
        <v>0</v>
      </c>
      <c r="G39" s="25"/>
      <c r="H39" s="111"/>
      <c r="I39" s="111"/>
    </row>
    <row r="40" spans="1:9" s="83" customFormat="1">
      <c r="A40" s="84" t="s">
        <v>45</v>
      </c>
      <c r="B40" s="87"/>
      <c r="C40" s="20"/>
      <c r="D40" s="24"/>
      <c r="E40" s="24"/>
      <c r="F40" s="24">
        <f t="shared" si="4"/>
        <v>0</v>
      </c>
      <c r="G40" s="25"/>
      <c r="H40" s="111"/>
      <c r="I40" s="111"/>
    </row>
    <row r="41" spans="1:9" s="83" customFormat="1">
      <c r="A41" s="86" t="s">
        <v>46</v>
      </c>
      <c r="B41" s="26">
        <v>1</v>
      </c>
      <c r="C41" s="20">
        <v>240000</v>
      </c>
      <c r="D41" s="24">
        <v>23745600</v>
      </c>
      <c r="E41" s="24">
        <v>14620800</v>
      </c>
      <c r="F41" s="24">
        <f t="shared" si="4"/>
        <v>9124800</v>
      </c>
      <c r="G41" s="25">
        <f>F41/E41</f>
        <v>0.62409717662508213</v>
      </c>
      <c r="H41" s="111">
        <f t="shared" si="5"/>
        <v>98.94</v>
      </c>
      <c r="I41" s="111">
        <f t="shared" si="6"/>
        <v>60.92</v>
      </c>
    </row>
    <row r="42" spans="1:9" s="83" customFormat="1">
      <c r="A42" s="86" t="s">
        <v>47</v>
      </c>
      <c r="B42" s="26">
        <v>1</v>
      </c>
      <c r="C42" s="20">
        <v>10000</v>
      </c>
      <c r="D42" s="24">
        <v>1447500</v>
      </c>
      <c r="E42" s="24">
        <v>15800</v>
      </c>
      <c r="F42" s="24">
        <f t="shared" si="4"/>
        <v>1431700</v>
      </c>
      <c r="G42" s="25">
        <f>F42/E42</f>
        <v>90.613924050632917</v>
      </c>
      <c r="H42" s="111">
        <f t="shared" si="5"/>
        <v>144.75</v>
      </c>
      <c r="I42" s="111">
        <f t="shared" si="6"/>
        <v>1.58</v>
      </c>
    </row>
    <row r="44" spans="1:9">
      <c r="A44" s="113" t="s">
        <v>49</v>
      </c>
      <c r="B44" s="113"/>
      <c r="C44" s="113"/>
      <c r="D44" s="113"/>
      <c r="E44" s="113"/>
      <c r="F44" s="113"/>
      <c r="G44" s="113"/>
      <c r="H44" s="113"/>
      <c r="I44" s="113"/>
    </row>
    <row r="45" spans="1:9" s="88" customFormat="1">
      <c r="A45" s="27" t="s">
        <v>33</v>
      </c>
      <c r="B45" s="28">
        <f>SUM(B46:B59)</f>
        <v>68</v>
      </c>
      <c r="C45" s="29">
        <f t="shared" ref="C45" si="7">SUM(C46:C59)</f>
        <v>129540.25</v>
      </c>
      <c r="D45" s="29">
        <f>SUM(D46:D59)</f>
        <v>47013845.729999997</v>
      </c>
      <c r="E45" s="29">
        <f t="shared" ref="E45" si="8">SUM(E46:E59)</f>
        <v>54448597.899999991</v>
      </c>
      <c r="F45" s="29">
        <f t="shared" ref="F45:F59" si="9">D45-E45</f>
        <v>-7434752.1699999943</v>
      </c>
      <c r="G45" s="30">
        <f>F45/E45</f>
        <v>-0.13654625567502437</v>
      </c>
      <c r="H45" s="112">
        <f t="shared" ref="H45:H58" si="10">D45/C45</f>
        <v>362.9284776739276</v>
      </c>
      <c r="I45" s="112">
        <f t="shared" ref="I45:I58" si="11">E45/C45</f>
        <v>420.32185286040431</v>
      </c>
    </row>
    <row r="46" spans="1:9" s="88" customFormat="1">
      <c r="A46" s="89" t="s">
        <v>34</v>
      </c>
      <c r="B46" s="90"/>
      <c r="C46" s="31"/>
      <c r="D46" s="31"/>
      <c r="E46" s="31"/>
      <c r="F46" s="32">
        <f t="shared" si="9"/>
        <v>0</v>
      </c>
      <c r="G46" s="33"/>
      <c r="H46" s="111"/>
      <c r="I46" s="111"/>
    </row>
    <row r="47" spans="1:9" s="88" customFormat="1">
      <c r="A47" s="89" t="s">
        <v>35</v>
      </c>
      <c r="B47" s="90">
        <v>2</v>
      </c>
      <c r="C47" s="31">
        <v>9790.25</v>
      </c>
      <c r="D47" s="34">
        <v>2538318.12</v>
      </c>
      <c r="E47" s="31">
        <v>1766235.13</v>
      </c>
      <c r="F47" s="32">
        <f t="shared" si="9"/>
        <v>772082.99000000022</v>
      </c>
      <c r="G47" s="33">
        <f>F47/E47</f>
        <v>0.43713488475342482</v>
      </c>
      <c r="H47" s="111">
        <f t="shared" si="10"/>
        <v>259.27000025535608</v>
      </c>
      <c r="I47" s="111">
        <f t="shared" si="11"/>
        <v>180.40756160465767</v>
      </c>
    </row>
    <row r="48" spans="1:9" s="88" customFormat="1">
      <c r="A48" s="89" t="s">
        <v>36</v>
      </c>
      <c r="B48" s="35"/>
      <c r="C48" s="34"/>
      <c r="D48" s="34"/>
      <c r="E48" s="34"/>
      <c r="F48" s="32">
        <f t="shared" si="9"/>
        <v>0</v>
      </c>
      <c r="G48" s="33"/>
      <c r="H48" s="111"/>
      <c r="I48" s="111"/>
    </row>
    <row r="49" spans="1:9" s="88" customFormat="1">
      <c r="A49" s="89" t="s">
        <v>37</v>
      </c>
      <c r="B49" s="90">
        <v>18</v>
      </c>
      <c r="C49" s="31">
        <v>39226</v>
      </c>
      <c r="D49" s="31">
        <v>14762014.379999999</v>
      </c>
      <c r="E49" s="31">
        <v>18799188.479999997</v>
      </c>
      <c r="F49" s="32">
        <f t="shared" si="9"/>
        <v>-4037174.0999999978</v>
      </c>
      <c r="G49" s="33">
        <f t="shared" ref="G49:G55" si="12">F49/E49</f>
        <v>-0.21475257319192528</v>
      </c>
      <c r="H49" s="111">
        <f t="shared" si="10"/>
        <v>376.33239127109567</v>
      </c>
      <c r="I49" s="111">
        <f t="shared" si="11"/>
        <v>479.25326263192773</v>
      </c>
    </row>
    <row r="50" spans="1:9" s="88" customFormat="1">
      <c r="A50" s="89" t="s">
        <v>38</v>
      </c>
      <c r="B50" s="35">
        <v>6</v>
      </c>
      <c r="C50" s="34">
        <v>17702</v>
      </c>
      <c r="D50" s="34">
        <v>6492841.2700000005</v>
      </c>
      <c r="E50" s="34">
        <v>8634844.0700000003</v>
      </c>
      <c r="F50" s="32">
        <f t="shared" si="9"/>
        <v>-2142002.7999999998</v>
      </c>
      <c r="G50" s="33">
        <f t="shared" si="12"/>
        <v>-0.24806502383082404</v>
      </c>
      <c r="H50" s="111">
        <f t="shared" si="10"/>
        <v>366.78574567845442</v>
      </c>
      <c r="I50" s="111">
        <f t="shared" si="11"/>
        <v>487.78918031860809</v>
      </c>
    </row>
    <row r="51" spans="1:9" s="88" customFormat="1">
      <c r="A51" s="89" t="s">
        <v>39</v>
      </c>
      <c r="B51" s="90">
        <v>1</v>
      </c>
      <c r="C51" s="31">
        <v>450</v>
      </c>
      <c r="D51" s="31">
        <v>155119.5</v>
      </c>
      <c r="E51" s="31">
        <v>208656</v>
      </c>
      <c r="F51" s="32">
        <f t="shared" si="9"/>
        <v>-53536.5</v>
      </c>
      <c r="G51" s="33">
        <f t="shared" si="12"/>
        <v>-0.25657781228433402</v>
      </c>
      <c r="H51" s="111">
        <f t="shared" si="10"/>
        <v>344.71</v>
      </c>
      <c r="I51" s="111">
        <f t="shared" si="11"/>
        <v>463.68</v>
      </c>
    </row>
    <row r="52" spans="1:9" s="88" customFormat="1">
      <c r="A52" s="89" t="s">
        <v>40</v>
      </c>
      <c r="B52" s="90">
        <v>1</v>
      </c>
      <c r="C52" s="31">
        <v>1740</v>
      </c>
      <c r="D52" s="31">
        <v>561602.4</v>
      </c>
      <c r="E52" s="31">
        <v>888235.2</v>
      </c>
      <c r="F52" s="32">
        <f t="shared" si="9"/>
        <v>-326632.79999999993</v>
      </c>
      <c r="G52" s="33">
        <f t="shared" si="12"/>
        <v>-0.36773233035574354</v>
      </c>
      <c r="H52" s="111">
        <f t="shared" si="10"/>
        <v>322.76</v>
      </c>
      <c r="I52" s="111">
        <f t="shared" si="11"/>
        <v>510.47999999999996</v>
      </c>
    </row>
    <row r="53" spans="1:9" s="88" customFormat="1">
      <c r="A53" s="89" t="s">
        <v>41</v>
      </c>
      <c r="B53" s="90">
        <v>3</v>
      </c>
      <c r="C53" s="31">
        <v>632</v>
      </c>
      <c r="D53" s="31">
        <v>225160.84000000003</v>
      </c>
      <c r="E53" s="31">
        <v>322623.35999999999</v>
      </c>
      <c r="F53" s="32">
        <f t="shared" si="9"/>
        <v>-97462.51999999996</v>
      </c>
      <c r="G53" s="33">
        <f t="shared" si="12"/>
        <v>-0.30209380994606205</v>
      </c>
      <c r="H53" s="111">
        <f t="shared" si="10"/>
        <v>356.2671518987342</v>
      </c>
      <c r="I53" s="111">
        <f t="shared" si="11"/>
        <v>510.47999999999996</v>
      </c>
    </row>
    <row r="54" spans="1:9" s="88" customFormat="1">
      <c r="A54" s="89" t="s">
        <v>42</v>
      </c>
      <c r="B54" s="90">
        <v>14</v>
      </c>
      <c r="C54" s="31">
        <v>40843</v>
      </c>
      <c r="D54" s="31">
        <v>16145138.720000001</v>
      </c>
      <c r="E54" s="31">
        <v>17961390.800000001</v>
      </c>
      <c r="F54" s="32">
        <f t="shared" si="9"/>
        <v>-1816252.08</v>
      </c>
      <c r="G54" s="33">
        <f t="shared" si="12"/>
        <v>-0.10111979079036575</v>
      </c>
      <c r="H54" s="111">
        <f t="shared" si="10"/>
        <v>395.29757167690917</v>
      </c>
      <c r="I54" s="111">
        <f t="shared" si="11"/>
        <v>439.76668706999976</v>
      </c>
    </row>
    <row r="55" spans="1:9" s="88" customFormat="1">
      <c r="A55" s="89" t="s">
        <v>43</v>
      </c>
      <c r="B55" s="35">
        <v>11</v>
      </c>
      <c r="C55" s="31">
        <v>15230</v>
      </c>
      <c r="D55" s="31">
        <v>4605208.13</v>
      </c>
      <c r="E55" s="31">
        <v>4168907.9</v>
      </c>
      <c r="F55" s="32">
        <f t="shared" si="9"/>
        <v>436300.23</v>
      </c>
      <c r="G55" s="33">
        <f t="shared" si="12"/>
        <v>0.10465576128462804</v>
      </c>
      <c r="H55" s="111">
        <f t="shared" si="10"/>
        <v>302.3774215364412</v>
      </c>
      <c r="I55" s="111">
        <f t="shared" si="11"/>
        <v>273.73</v>
      </c>
    </row>
    <row r="56" spans="1:9" s="88" customFormat="1">
      <c r="A56" s="89" t="s">
        <v>44</v>
      </c>
      <c r="B56" s="35"/>
      <c r="C56" s="31"/>
      <c r="D56" s="31"/>
      <c r="E56" s="31"/>
      <c r="F56" s="32">
        <f t="shared" si="9"/>
        <v>0</v>
      </c>
      <c r="G56" s="33"/>
      <c r="H56" s="111"/>
      <c r="I56" s="111"/>
    </row>
    <row r="57" spans="1:9" s="88" customFormat="1">
      <c r="A57" s="89" t="s">
        <v>45</v>
      </c>
      <c r="B57" s="90"/>
      <c r="C57" s="31"/>
      <c r="D57" s="31"/>
      <c r="E57" s="31"/>
      <c r="F57" s="32">
        <f t="shared" si="9"/>
        <v>0</v>
      </c>
      <c r="G57" s="33"/>
      <c r="H57" s="111"/>
      <c r="I57" s="111"/>
    </row>
    <row r="58" spans="1:9" s="88" customFormat="1">
      <c r="A58" s="89" t="s">
        <v>46</v>
      </c>
      <c r="B58" s="35">
        <v>12</v>
      </c>
      <c r="C58" s="31">
        <v>3927</v>
      </c>
      <c r="D58" s="31">
        <v>1528442.3699999999</v>
      </c>
      <c r="E58" s="31">
        <v>1698516.96</v>
      </c>
      <c r="F58" s="32">
        <f t="shared" si="9"/>
        <v>-170074.59000000008</v>
      </c>
      <c r="G58" s="33">
        <f>F58/E58</f>
        <v>-0.10013122859838862</v>
      </c>
      <c r="H58" s="111">
        <f t="shared" si="10"/>
        <v>389.213743315508</v>
      </c>
      <c r="I58" s="111">
        <f t="shared" si="11"/>
        <v>432.52278074866308</v>
      </c>
    </row>
    <row r="59" spans="1:9" s="88" customFormat="1">
      <c r="A59" s="89" t="s">
        <v>47</v>
      </c>
      <c r="B59" s="35"/>
      <c r="C59" s="34"/>
      <c r="D59" s="31"/>
      <c r="E59" s="31"/>
      <c r="F59" s="32">
        <f t="shared" si="9"/>
        <v>0</v>
      </c>
      <c r="G59" s="33"/>
      <c r="H59" s="111"/>
      <c r="I59" s="111"/>
    </row>
    <row r="61" spans="1:9">
      <c r="A61" s="113" t="s">
        <v>50</v>
      </c>
      <c r="B61" s="113"/>
      <c r="C61" s="113"/>
      <c r="D61" s="113"/>
      <c r="E61" s="113"/>
      <c r="F61" s="113"/>
      <c r="G61" s="113"/>
      <c r="H61" s="113"/>
      <c r="I61" s="113"/>
    </row>
    <row r="62" spans="1:9" s="59" customFormat="1">
      <c r="A62" s="36" t="s">
        <v>33</v>
      </c>
      <c r="B62" s="37">
        <f>SUM(B63:B76)</f>
        <v>17</v>
      </c>
      <c r="C62" s="18">
        <f t="shared" ref="C62" si="13">SUM(C63:C76)</f>
        <v>1233186</v>
      </c>
      <c r="D62" s="38">
        <f>SUM(D63:D76)</f>
        <v>80085637.549999997</v>
      </c>
      <c r="E62" s="18">
        <f t="shared" ref="E62" si="14">SUM(E63:E76)</f>
        <v>29117169.25</v>
      </c>
      <c r="F62" s="39">
        <f t="shared" ref="F62:F76" si="15">D62-E62</f>
        <v>50968468.299999997</v>
      </c>
      <c r="G62" s="101">
        <f>F62/E62</f>
        <v>1.750460969003709</v>
      </c>
      <c r="H62" s="112">
        <f t="shared" ref="H62:H75" si="16">D62/C62</f>
        <v>64.942058659439851</v>
      </c>
      <c r="I62" s="112">
        <f t="shared" ref="I62:I75" si="17">E62/C62</f>
        <v>23.611336205568342</v>
      </c>
    </row>
    <row r="63" spans="1:9" s="59" customFormat="1">
      <c r="A63" s="40" t="s">
        <v>51</v>
      </c>
      <c r="B63" s="91">
        <v>1</v>
      </c>
      <c r="C63" s="24">
        <v>18000</v>
      </c>
      <c r="D63" s="24">
        <v>1603260</v>
      </c>
      <c r="E63" s="24">
        <v>2970</v>
      </c>
      <c r="F63" s="24">
        <f t="shared" si="15"/>
        <v>1600290</v>
      </c>
      <c r="G63" s="70">
        <f>F63/E63</f>
        <v>538.81818181818187</v>
      </c>
      <c r="H63" s="111">
        <f t="shared" si="16"/>
        <v>89.07</v>
      </c>
      <c r="I63" s="111">
        <f t="shared" si="17"/>
        <v>0.16500000000000001</v>
      </c>
    </row>
    <row r="64" spans="1:9" s="59" customFormat="1">
      <c r="A64" s="92" t="s">
        <v>35</v>
      </c>
      <c r="B64" s="91">
        <v>7</v>
      </c>
      <c r="C64" s="20">
        <v>621852</v>
      </c>
      <c r="D64" s="20">
        <v>42991859.25</v>
      </c>
      <c r="E64" s="20">
        <v>3906953.4000000004</v>
      </c>
      <c r="F64" s="24">
        <f t="shared" si="15"/>
        <v>39084905.850000001</v>
      </c>
      <c r="G64" s="70">
        <f>F64/E64</f>
        <v>10.003934485115691</v>
      </c>
      <c r="H64" s="111">
        <f t="shared" si="16"/>
        <v>69.135194949923772</v>
      </c>
      <c r="I64" s="111">
        <f t="shared" si="17"/>
        <v>6.2827704984465766</v>
      </c>
    </row>
    <row r="65" spans="1:9" s="59" customFormat="1">
      <c r="A65" s="92" t="s">
        <v>36</v>
      </c>
      <c r="B65" s="41">
        <v>2</v>
      </c>
      <c r="C65" s="20">
        <v>64000</v>
      </c>
      <c r="D65" s="20">
        <v>20918400</v>
      </c>
      <c r="E65" s="20">
        <v>392520</v>
      </c>
      <c r="F65" s="24">
        <f t="shared" si="15"/>
        <v>20525880</v>
      </c>
      <c r="G65" s="70">
        <f>F65/E65</f>
        <v>52.292571079180682</v>
      </c>
      <c r="H65" s="111">
        <f t="shared" si="16"/>
        <v>326.85000000000002</v>
      </c>
      <c r="I65" s="111">
        <f t="shared" si="17"/>
        <v>6.1331249999999997</v>
      </c>
    </row>
    <row r="66" spans="1:9" s="59" customFormat="1">
      <c r="A66" s="64" t="s">
        <v>37</v>
      </c>
      <c r="B66" s="91"/>
      <c r="C66" s="24"/>
      <c r="D66" s="24"/>
      <c r="E66" s="24"/>
      <c r="F66" s="24">
        <f t="shared" si="15"/>
        <v>0</v>
      </c>
      <c r="G66" s="70"/>
      <c r="H66" s="111"/>
      <c r="I66" s="111"/>
    </row>
    <row r="67" spans="1:9" s="59" customFormat="1">
      <c r="A67" s="92" t="s">
        <v>38</v>
      </c>
      <c r="B67" s="41">
        <v>1</v>
      </c>
      <c r="C67" s="20">
        <v>990</v>
      </c>
      <c r="D67" s="20">
        <v>234303.3</v>
      </c>
      <c r="E67" s="20">
        <v>40659.300000000003</v>
      </c>
      <c r="F67" s="24">
        <f t="shared" si="15"/>
        <v>193644</v>
      </c>
      <c r="G67" s="70">
        <f>F67/E67</f>
        <v>4.762600438276114</v>
      </c>
      <c r="H67" s="111">
        <f t="shared" si="16"/>
        <v>236.67</v>
      </c>
      <c r="I67" s="111">
        <f t="shared" si="17"/>
        <v>41.07</v>
      </c>
    </row>
    <row r="68" spans="1:9" s="59" customFormat="1">
      <c r="A68" s="64" t="s">
        <v>39</v>
      </c>
      <c r="B68" s="91"/>
      <c r="C68" s="24"/>
      <c r="D68" s="24"/>
      <c r="E68" s="24"/>
      <c r="F68" s="24">
        <f t="shared" si="15"/>
        <v>0</v>
      </c>
      <c r="G68" s="70"/>
      <c r="H68" s="111"/>
      <c r="I68" s="111"/>
    </row>
    <row r="69" spans="1:9" s="59" customFormat="1">
      <c r="A69" s="64" t="s">
        <v>40</v>
      </c>
      <c r="B69" s="91">
        <v>2</v>
      </c>
      <c r="C69" s="24">
        <v>12344</v>
      </c>
      <c r="D69" s="24">
        <v>945355</v>
      </c>
      <c r="E69" s="24">
        <v>52137.59</v>
      </c>
      <c r="F69" s="24">
        <f t="shared" si="15"/>
        <v>893217.41</v>
      </c>
      <c r="G69" s="70">
        <f>F69/E69</f>
        <v>17.131927463467338</v>
      </c>
      <c r="H69" s="111">
        <f t="shared" si="16"/>
        <v>76.58417044718081</v>
      </c>
      <c r="I69" s="111">
        <f t="shared" si="17"/>
        <v>4.2237192158133503</v>
      </c>
    </row>
    <row r="70" spans="1:9" s="59" customFormat="1">
      <c r="A70" s="64" t="s">
        <v>41</v>
      </c>
      <c r="B70" s="91"/>
      <c r="C70" s="24"/>
      <c r="D70" s="24"/>
      <c r="E70" s="24"/>
      <c r="F70" s="24">
        <f t="shared" si="15"/>
        <v>0</v>
      </c>
      <c r="G70" s="70"/>
      <c r="H70" s="111"/>
      <c r="I70" s="111"/>
    </row>
    <row r="71" spans="1:9" s="59" customFormat="1">
      <c r="A71" s="64" t="s">
        <v>42</v>
      </c>
      <c r="B71" s="91"/>
      <c r="C71" s="24"/>
      <c r="D71" s="24"/>
      <c r="E71" s="24"/>
      <c r="F71" s="24">
        <f t="shared" si="15"/>
        <v>0</v>
      </c>
      <c r="G71" s="70"/>
      <c r="H71" s="111"/>
      <c r="I71" s="111"/>
    </row>
    <row r="72" spans="1:9" s="59" customFormat="1">
      <c r="A72" s="92" t="s">
        <v>43</v>
      </c>
      <c r="B72" s="41"/>
      <c r="C72" s="20"/>
      <c r="D72" s="20"/>
      <c r="E72" s="20"/>
      <c r="F72" s="24">
        <f t="shared" si="15"/>
        <v>0</v>
      </c>
      <c r="G72" s="70"/>
      <c r="H72" s="111"/>
      <c r="I72" s="111"/>
    </row>
    <row r="73" spans="1:9" s="59" customFormat="1">
      <c r="A73" s="92" t="s">
        <v>44</v>
      </c>
      <c r="B73" s="41">
        <v>2</v>
      </c>
      <c r="C73" s="20">
        <v>66000</v>
      </c>
      <c r="D73" s="20">
        <v>5954960</v>
      </c>
      <c r="E73" s="20">
        <v>361640</v>
      </c>
      <c r="F73" s="24">
        <f t="shared" si="15"/>
        <v>5593320</v>
      </c>
      <c r="G73" s="70">
        <f>F73/E73</f>
        <v>15.466541311801793</v>
      </c>
      <c r="H73" s="111">
        <f t="shared" si="16"/>
        <v>90.226666666666674</v>
      </c>
      <c r="I73" s="111">
        <f t="shared" si="17"/>
        <v>5.4793939393939395</v>
      </c>
    </row>
    <row r="74" spans="1:9" s="59" customFormat="1">
      <c r="A74" s="64" t="s">
        <v>45</v>
      </c>
      <c r="B74" s="91">
        <v>1</v>
      </c>
      <c r="C74" s="24">
        <v>50000</v>
      </c>
      <c r="D74" s="24">
        <v>3889500</v>
      </c>
      <c r="E74" s="1">
        <v>8250</v>
      </c>
      <c r="F74" s="24">
        <f t="shared" si="15"/>
        <v>3881250</v>
      </c>
      <c r="G74" s="70">
        <f>F74/E74</f>
        <v>470.45454545454544</v>
      </c>
      <c r="H74" s="111">
        <f t="shared" si="16"/>
        <v>77.790000000000006</v>
      </c>
      <c r="I74" s="111">
        <f t="shared" si="17"/>
        <v>0.16500000000000001</v>
      </c>
    </row>
    <row r="75" spans="1:9" s="59" customFormat="1">
      <c r="A75" s="92" t="s">
        <v>46</v>
      </c>
      <c r="B75" s="41">
        <v>1</v>
      </c>
      <c r="C75" s="20">
        <v>400000</v>
      </c>
      <c r="D75" s="20">
        <v>3548000</v>
      </c>
      <c r="E75" s="20">
        <v>24352038.960000001</v>
      </c>
      <c r="F75" s="24">
        <f t="shared" si="15"/>
        <v>-20804038.960000001</v>
      </c>
      <c r="G75" s="70">
        <f>F75/E75</f>
        <v>-0.8543037810580113</v>
      </c>
      <c r="H75" s="111">
        <f t="shared" si="16"/>
        <v>8.8699999999999992</v>
      </c>
      <c r="I75" s="111">
        <f t="shared" si="17"/>
        <v>60.880097400000004</v>
      </c>
    </row>
    <row r="76" spans="1:9" s="59" customFormat="1">
      <c r="A76" s="92" t="s">
        <v>47</v>
      </c>
      <c r="B76" s="41"/>
      <c r="C76" s="20"/>
      <c r="D76" s="20"/>
      <c r="E76" s="20"/>
      <c r="F76" s="24">
        <f t="shared" si="15"/>
        <v>0</v>
      </c>
      <c r="G76" s="70"/>
      <c r="H76" s="111"/>
      <c r="I76" s="111"/>
    </row>
    <row r="78" spans="1:9">
      <c r="A78" s="113" t="s">
        <v>52</v>
      </c>
      <c r="B78" s="113"/>
      <c r="C78" s="113"/>
      <c r="D78" s="113"/>
      <c r="E78" s="113"/>
      <c r="F78" s="113"/>
      <c r="G78" s="113"/>
      <c r="H78" s="113"/>
      <c r="I78" s="113"/>
    </row>
    <row r="79" spans="1:9">
      <c r="A79" s="42" t="s">
        <v>33</v>
      </c>
      <c r="B79" s="37">
        <f>SUM(B80:B93)</f>
        <v>8357</v>
      </c>
      <c r="C79" s="18">
        <f t="shared" ref="C79" si="18">SUM(C80:C93)</f>
        <v>311265401.59000003</v>
      </c>
      <c r="D79" s="38">
        <f>SUM(D80:D93)</f>
        <v>1147959900.7100074</v>
      </c>
      <c r="E79" s="18">
        <f t="shared" ref="E79" si="19">SUM(E80:E93)</f>
        <v>1245905952.7099991</v>
      </c>
      <c r="F79" s="9">
        <f t="shared" ref="F79:F93" si="20">D79-E79</f>
        <v>-97946051.999991655</v>
      </c>
      <c r="G79" s="99">
        <f t="shared" ref="G79:G93" si="21">F79/E79</f>
        <v>-7.8614322202207085E-2</v>
      </c>
      <c r="H79" s="112">
        <f t="shared" ref="H79:H93" si="22">D79/C79</f>
        <v>3.6880420851338451</v>
      </c>
      <c r="I79" s="112">
        <f t="shared" ref="I79:I93" si="23">E79/C79</f>
        <v>4.0027126251285425</v>
      </c>
    </row>
    <row r="80" spans="1:9">
      <c r="A80" s="93" t="s">
        <v>34</v>
      </c>
      <c r="B80" s="94">
        <v>415</v>
      </c>
      <c r="C80" s="14">
        <v>24113799.109999996</v>
      </c>
      <c r="D80" s="14">
        <v>103121237.33999982</v>
      </c>
      <c r="E80" s="14">
        <v>227812449.16000044</v>
      </c>
      <c r="F80" s="13">
        <f t="shared" si="20"/>
        <v>-124691211.82000062</v>
      </c>
      <c r="G80" s="100">
        <f t="shared" si="21"/>
        <v>-0.54734151834005229</v>
      </c>
      <c r="H80" s="111">
        <f t="shared" si="22"/>
        <v>4.2764409237047776</v>
      </c>
      <c r="I80" s="111">
        <f t="shared" si="23"/>
        <v>9.4473893607883053</v>
      </c>
    </row>
    <row r="81" spans="1:9">
      <c r="A81" s="93" t="s">
        <v>35</v>
      </c>
      <c r="B81" s="94">
        <v>239</v>
      </c>
      <c r="C81" s="14">
        <v>26702467.359999999</v>
      </c>
      <c r="D81" s="14">
        <v>142263307.70000014</v>
      </c>
      <c r="E81" s="14">
        <v>49970725.31000001</v>
      </c>
      <c r="F81" s="13">
        <f t="shared" si="20"/>
        <v>92292582.390000135</v>
      </c>
      <c r="G81" s="100">
        <f t="shared" si="21"/>
        <v>1.8469330156296688</v>
      </c>
      <c r="H81" s="111">
        <f t="shared" si="22"/>
        <v>5.3277214342038297</v>
      </c>
      <c r="I81" s="111">
        <f t="shared" si="23"/>
        <v>1.871389809649411</v>
      </c>
    </row>
    <row r="82" spans="1:9">
      <c r="A82" s="93" t="s">
        <v>36</v>
      </c>
      <c r="B82" s="43">
        <v>169</v>
      </c>
      <c r="C82" s="13">
        <v>24371766.5</v>
      </c>
      <c r="D82" s="13">
        <v>60480586.039999999</v>
      </c>
      <c r="E82" s="13">
        <v>30851511.699999996</v>
      </c>
      <c r="F82" s="13">
        <f t="shared" si="20"/>
        <v>29629074.340000004</v>
      </c>
      <c r="G82" s="100">
        <f t="shared" si="21"/>
        <v>0.96037674354868019</v>
      </c>
      <c r="H82" s="111">
        <f t="shared" si="22"/>
        <v>2.4815840099239419</v>
      </c>
      <c r="I82" s="111">
        <f t="shared" si="23"/>
        <v>1.265870970001292</v>
      </c>
    </row>
    <row r="83" spans="1:9">
      <c r="A83" s="93" t="s">
        <v>37</v>
      </c>
      <c r="B83" s="94">
        <v>282</v>
      </c>
      <c r="C83" s="14">
        <v>9841762.3000000007</v>
      </c>
      <c r="D83" s="14">
        <v>107437542.80999981</v>
      </c>
      <c r="E83" s="14">
        <v>56741083.149999775</v>
      </c>
      <c r="F83" s="13">
        <f t="shared" si="20"/>
        <v>50696459.660000034</v>
      </c>
      <c r="G83" s="100">
        <f t="shared" si="21"/>
        <v>0.89347007222226837</v>
      </c>
      <c r="H83" s="111">
        <f t="shared" si="22"/>
        <v>10.916494377231587</v>
      </c>
      <c r="I83" s="111">
        <f t="shared" si="23"/>
        <v>5.7653376926203315</v>
      </c>
    </row>
    <row r="84" spans="1:9">
      <c r="A84" s="93" t="s">
        <v>38</v>
      </c>
      <c r="B84" s="43">
        <v>886</v>
      </c>
      <c r="C84" s="13">
        <v>18101117.379999999</v>
      </c>
      <c r="D84" s="13">
        <v>70919677.800001025</v>
      </c>
      <c r="E84" s="13">
        <v>28431599.859999992</v>
      </c>
      <c r="F84" s="13">
        <f t="shared" si="20"/>
        <v>42488077.940001033</v>
      </c>
      <c r="G84" s="100">
        <f t="shared" si="21"/>
        <v>1.4943963107674745</v>
      </c>
      <c r="H84" s="111">
        <f t="shared" si="22"/>
        <v>3.9179723721564548</v>
      </c>
      <c r="I84" s="111">
        <f t="shared" si="23"/>
        <v>1.5707096563781298</v>
      </c>
    </row>
    <row r="85" spans="1:9">
      <c r="A85" s="93" t="s">
        <v>39</v>
      </c>
      <c r="B85" s="94">
        <v>589</v>
      </c>
      <c r="C85" s="14">
        <v>19364810.32</v>
      </c>
      <c r="D85" s="14">
        <v>37230126.740000486</v>
      </c>
      <c r="E85" s="14">
        <v>3512346.810000021</v>
      </c>
      <c r="F85" s="13">
        <f t="shared" si="20"/>
        <v>33717779.930000469</v>
      </c>
      <c r="G85" s="100">
        <f t="shared" si="21"/>
        <v>9.5997866252849526</v>
      </c>
      <c r="H85" s="111">
        <f t="shared" si="22"/>
        <v>1.9225660424646227</v>
      </c>
      <c r="I85" s="111">
        <f t="shared" si="23"/>
        <v>0.18137780602851888</v>
      </c>
    </row>
    <row r="86" spans="1:9">
      <c r="A86" s="93" t="s">
        <v>40</v>
      </c>
      <c r="B86" s="94">
        <v>297</v>
      </c>
      <c r="C86" s="14">
        <v>35894952.340000004</v>
      </c>
      <c r="D86" s="14">
        <v>34616366.860000089</v>
      </c>
      <c r="E86" s="14">
        <v>403902612.81000042</v>
      </c>
      <c r="F86" s="13">
        <f t="shared" si="20"/>
        <v>-369286245.95000035</v>
      </c>
      <c r="G86" s="100">
        <f t="shared" si="21"/>
        <v>-0.91429526385291315</v>
      </c>
      <c r="H86" s="111">
        <f t="shared" si="22"/>
        <v>0.96437979725146183</v>
      </c>
      <c r="I86" s="111">
        <f t="shared" si="23"/>
        <v>11.252351277254833</v>
      </c>
    </row>
    <row r="87" spans="1:9" ht="15">
      <c r="A87" s="93" t="s">
        <v>41</v>
      </c>
      <c r="B87" s="94">
        <v>501</v>
      </c>
      <c r="C87" s="14">
        <v>8002558.5800000411</v>
      </c>
      <c r="D87" s="14">
        <v>40458890.860000648</v>
      </c>
      <c r="E87" s="74">
        <v>20394113.97999987</v>
      </c>
      <c r="F87" s="13">
        <f t="shared" si="20"/>
        <v>20064776.880000778</v>
      </c>
      <c r="G87" s="100">
        <f t="shared" si="21"/>
        <v>0.98385136513789873</v>
      </c>
      <c r="H87" s="111">
        <f t="shared" si="22"/>
        <v>5.0557444166813506</v>
      </c>
      <c r="I87" s="111">
        <f t="shared" si="23"/>
        <v>2.5484491961069486</v>
      </c>
    </row>
    <row r="88" spans="1:9">
      <c r="A88" s="93" t="s">
        <v>42</v>
      </c>
      <c r="B88" s="94">
        <v>2951</v>
      </c>
      <c r="C88" s="14">
        <v>18191737.770000007</v>
      </c>
      <c r="D88" s="14">
        <v>268164986.04000556</v>
      </c>
      <c r="E88" s="14">
        <v>54713385.159997016</v>
      </c>
      <c r="F88" s="13">
        <f t="shared" si="20"/>
        <v>213451600.88000855</v>
      </c>
      <c r="G88" s="100">
        <f t="shared" si="21"/>
        <v>3.9012684054517419</v>
      </c>
      <c r="H88" s="111">
        <f t="shared" si="22"/>
        <v>14.741031859102346</v>
      </c>
      <c r="I88" s="111">
        <f t="shared" si="23"/>
        <v>3.0075953079218665</v>
      </c>
    </row>
    <row r="89" spans="1:9">
      <c r="A89" s="93" t="s">
        <v>43</v>
      </c>
      <c r="B89" s="43">
        <v>351</v>
      </c>
      <c r="C89" s="13">
        <v>70257872.359999985</v>
      </c>
      <c r="D89" s="13">
        <v>202888508.82999989</v>
      </c>
      <c r="E89" s="13">
        <v>313971220.32999992</v>
      </c>
      <c r="F89" s="13">
        <f t="shared" si="20"/>
        <v>-111082711.50000003</v>
      </c>
      <c r="G89" s="100">
        <f t="shared" si="21"/>
        <v>-0.35379902458335633</v>
      </c>
      <c r="H89" s="111">
        <f t="shared" si="22"/>
        <v>2.8877690430248597</v>
      </c>
      <c r="I89" s="111">
        <f t="shared" si="23"/>
        <v>4.4688404271797104</v>
      </c>
    </row>
    <row r="90" spans="1:9">
      <c r="A90" s="93" t="s">
        <v>44</v>
      </c>
      <c r="B90" s="43">
        <v>92</v>
      </c>
      <c r="C90" s="13">
        <v>5724375</v>
      </c>
      <c r="D90" s="13">
        <v>12096067.549999999</v>
      </c>
      <c r="E90" s="13">
        <v>2975072.8399999971</v>
      </c>
      <c r="F90" s="13">
        <f t="shared" si="20"/>
        <v>9120994.7100000009</v>
      </c>
      <c r="G90" s="100">
        <f t="shared" si="21"/>
        <v>3.0658055115047231</v>
      </c>
      <c r="H90" s="111">
        <f t="shared" si="22"/>
        <v>2.1130809127634018</v>
      </c>
      <c r="I90" s="111">
        <f t="shared" si="23"/>
        <v>0.519720116169887</v>
      </c>
    </row>
    <row r="91" spans="1:9">
      <c r="A91" s="93" t="s">
        <v>45</v>
      </c>
      <c r="B91" s="43">
        <v>1153</v>
      </c>
      <c r="C91" s="14">
        <v>6742331.3900000006</v>
      </c>
      <c r="D91" s="13">
        <v>22250558.619999602</v>
      </c>
      <c r="E91" s="14">
        <v>32250202.350001536</v>
      </c>
      <c r="F91" s="13">
        <f t="shared" si="20"/>
        <v>-9999643.7300019339</v>
      </c>
      <c r="G91" s="100">
        <f t="shared" si="21"/>
        <v>-0.31006452677347179</v>
      </c>
      <c r="H91" s="111">
        <f t="shared" si="22"/>
        <v>3.3001282987960043</v>
      </c>
      <c r="I91" s="111">
        <f t="shared" si="23"/>
        <v>4.7832419506750963</v>
      </c>
    </row>
    <row r="92" spans="1:9">
      <c r="A92" s="93" t="s">
        <v>46</v>
      </c>
      <c r="B92" s="43">
        <v>424</v>
      </c>
      <c r="C92" s="13">
        <v>42992035.630000003</v>
      </c>
      <c r="D92" s="13">
        <v>45548507.130000025</v>
      </c>
      <c r="E92" s="13">
        <v>18856800.68</v>
      </c>
      <c r="F92" s="13">
        <f t="shared" si="20"/>
        <v>26691706.450000025</v>
      </c>
      <c r="G92" s="100">
        <f t="shared" si="21"/>
        <v>1.4154949666679102</v>
      </c>
      <c r="H92" s="111">
        <f t="shared" si="22"/>
        <v>1.059463839349261</v>
      </c>
      <c r="I92" s="111">
        <f t="shared" si="23"/>
        <v>0.43861148707370473</v>
      </c>
    </row>
    <row r="93" spans="1:9">
      <c r="A93" s="93" t="s">
        <v>47</v>
      </c>
      <c r="B93" s="43">
        <v>8</v>
      </c>
      <c r="C93" s="13">
        <v>963815.55</v>
      </c>
      <c r="D93" s="13">
        <v>483536.39</v>
      </c>
      <c r="E93" s="13">
        <v>1522828.5700000003</v>
      </c>
      <c r="F93" s="13">
        <f t="shared" si="20"/>
        <v>-1039292.1800000003</v>
      </c>
      <c r="G93" s="100">
        <f t="shared" si="21"/>
        <v>-0.682474836941101</v>
      </c>
      <c r="H93" s="111">
        <f t="shared" si="22"/>
        <v>0.50168975796250637</v>
      </c>
      <c r="I93" s="111">
        <f t="shared" si="23"/>
        <v>1.5800000010375432</v>
      </c>
    </row>
    <row r="95" spans="1:9">
      <c r="A95" s="113" t="s">
        <v>53</v>
      </c>
      <c r="B95" s="113"/>
      <c r="C95" s="113"/>
      <c r="D95" s="113"/>
      <c r="E95" s="113"/>
      <c r="F95" s="113"/>
      <c r="G95" s="113"/>
      <c r="H95" s="113"/>
      <c r="I95" s="113"/>
    </row>
    <row r="96" spans="1:9" s="59" customFormat="1">
      <c r="A96" s="36" t="s">
        <v>33</v>
      </c>
      <c r="B96" s="37">
        <f>SUM(B97:B110)</f>
        <v>2</v>
      </c>
      <c r="C96" s="18">
        <f t="shared" ref="C96" si="24">SUM(C97:C110)</f>
        <v>5001</v>
      </c>
      <c r="D96" s="38">
        <f>SUM(D97:D110)</f>
        <v>152884.35</v>
      </c>
      <c r="E96" s="18">
        <f t="shared" ref="E96" si="25">SUM(E97:E110)</f>
        <v>2552910.48</v>
      </c>
      <c r="F96" s="17">
        <f t="shared" ref="F96:F110" si="26">D96-E96</f>
        <v>-2400026.13</v>
      </c>
      <c r="G96" s="101">
        <f>F96/E96</f>
        <v>-0.94011370504460456</v>
      </c>
      <c r="H96" s="112">
        <f t="shared" ref="H96:H105" si="27">D96/C96</f>
        <v>30.570755848830235</v>
      </c>
      <c r="I96" s="112">
        <f t="shared" ref="I96:I105" si="28">E96/C96</f>
        <v>510.48</v>
      </c>
    </row>
    <row r="97" spans="1:9" s="59" customFormat="1">
      <c r="A97" s="64" t="s">
        <v>34</v>
      </c>
      <c r="B97" s="41"/>
      <c r="C97" s="14"/>
      <c r="D97" s="14"/>
      <c r="E97" s="14"/>
      <c r="F97" s="24">
        <f t="shared" si="26"/>
        <v>0</v>
      </c>
      <c r="G97" s="70"/>
      <c r="H97" s="111"/>
      <c r="I97" s="111"/>
    </row>
    <row r="98" spans="1:9" s="59" customFormat="1">
      <c r="A98" s="92" t="s">
        <v>35</v>
      </c>
      <c r="B98" s="41"/>
      <c r="C98" s="14"/>
      <c r="D98" s="14"/>
      <c r="E98" s="14"/>
      <c r="F98" s="24">
        <f t="shared" si="26"/>
        <v>0</v>
      </c>
      <c r="G98" s="70"/>
      <c r="H98" s="111"/>
      <c r="I98" s="111"/>
    </row>
    <row r="99" spans="1:9" s="59" customFormat="1">
      <c r="A99" s="92" t="s">
        <v>36</v>
      </c>
      <c r="B99" s="41"/>
      <c r="C99" s="14"/>
      <c r="D99" s="14"/>
      <c r="E99" s="14"/>
      <c r="F99" s="24">
        <f t="shared" si="26"/>
        <v>0</v>
      </c>
      <c r="G99" s="70"/>
      <c r="H99" s="111"/>
      <c r="I99" s="111"/>
    </row>
    <row r="100" spans="1:9" s="59" customFormat="1">
      <c r="A100" s="64" t="s">
        <v>37</v>
      </c>
      <c r="B100" s="41">
        <v>1</v>
      </c>
      <c r="C100" s="45">
        <v>3000</v>
      </c>
      <c r="D100" s="14">
        <v>144180</v>
      </c>
      <c r="E100" s="14">
        <v>1531440</v>
      </c>
      <c r="F100" s="24">
        <f t="shared" si="26"/>
        <v>-1387260</v>
      </c>
      <c r="G100" s="70">
        <f>F100/E100</f>
        <v>-0.90585331452750351</v>
      </c>
      <c r="H100" s="111">
        <f t="shared" si="27"/>
        <v>48.06</v>
      </c>
      <c r="I100" s="111">
        <f t="shared" si="28"/>
        <v>510.48</v>
      </c>
    </row>
    <row r="101" spans="1:9" s="59" customFormat="1">
      <c r="A101" s="92" t="s">
        <v>38</v>
      </c>
      <c r="B101" s="41"/>
      <c r="C101" s="46"/>
      <c r="D101" s="14"/>
      <c r="E101" s="14"/>
      <c r="F101" s="24">
        <f t="shared" si="26"/>
        <v>0</v>
      </c>
      <c r="G101" s="70"/>
      <c r="H101" s="111"/>
      <c r="I101" s="111"/>
    </row>
    <row r="102" spans="1:9" s="59" customFormat="1">
      <c r="A102" s="64" t="s">
        <v>39</v>
      </c>
      <c r="B102" s="41"/>
      <c r="C102" s="45"/>
      <c r="D102" s="14"/>
      <c r="E102" s="14"/>
      <c r="F102" s="24">
        <f t="shared" si="26"/>
        <v>0</v>
      </c>
      <c r="G102" s="70"/>
      <c r="H102" s="111"/>
      <c r="I102" s="111"/>
    </row>
    <row r="103" spans="1:9" s="59" customFormat="1">
      <c r="A103" s="64" t="s">
        <v>40</v>
      </c>
      <c r="B103" s="41"/>
      <c r="C103" s="14"/>
      <c r="D103" s="47"/>
      <c r="E103" s="47"/>
      <c r="F103" s="24">
        <f t="shared" si="26"/>
        <v>0</v>
      </c>
      <c r="G103" s="70"/>
      <c r="H103" s="111"/>
      <c r="I103" s="111"/>
    </row>
    <row r="104" spans="1:9" s="59" customFormat="1">
      <c r="A104" s="64" t="s">
        <v>41</v>
      </c>
      <c r="B104" s="41"/>
      <c r="C104" s="14"/>
      <c r="D104" s="14"/>
      <c r="E104" s="14"/>
      <c r="F104" s="24">
        <f t="shared" si="26"/>
        <v>0</v>
      </c>
      <c r="G104" s="70"/>
      <c r="H104" s="111"/>
      <c r="I104" s="111"/>
    </row>
    <row r="105" spans="1:9" s="59" customFormat="1">
      <c r="A105" s="64" t="s">
        <v>42</v>
      </c>
      <c r="B105" s="41">
        <v>1</v>
      </c>
      <c r="C105" s="14">
        <v>2001</v>
      </c>
      <c r="D105" s="14">
        <v>8704.35</v>
      </c>
      <c r="E105" s="14">
        <v>1021470.48</v>
      </c>
      <c r="F105" s="24">
        <f t="shared" si="26"/>
        <v>-1012766.13</v>
      </c>
      <c r="G105" s="70">
        <f>F105/E105</f>
        <v>-0.99147860836859425</v>
      </c>
      <c r="H105" s="111">
        <f t="shared" si="27"/>
        <v>4.3500000000000005</v>
      </c>
      <c r="I105" s="111">
        <f t="shared" si="28"/>
        <v>510.48</v>
      </c>
    </row>
    <row r="106" spans="1:9" s="59" customFormat="1">
      <c r="A106" s="92" t="s">
        <v>43</v>
      </c>
      <c r="B106" s="41"/>
      <c r="C106" s="14"/>
      <c r="D106" s="14"/>
      <c r="E106" s="14"/>
      <c r="F106" s="24">
        <f t="shared" si="26"/>
        <v>0</v>
      </c>
      <c r="G106" s="70"/>
      <c r="H106" s="111"/>
      <c r="I106" s="111"/>
    </row>
    <row r="107" spans="1:9" s="59" customFormat="1">
      <c r="A107" s="92" t="s">
        <v>44</v>
      </c>
      <c r="B107" s="41"/>
      <c r="C107" s="14"/>
      <c r="D107" s="14"/>
      <c r="E107" s="14"/>
      <c r="F107" s="24">
        <f t="shared" si="26"/>
        <v>0</v>
      </c>
      <c r="G107" s="70"/>
      <c r="H107" s="111"/>
      <c r="I107" s="111"/>
    </row>
    <row r="108" spans="1:9" s="59" customFormat="1">
      <c r="A108" s="64" t="s">
        <v>45</v>
      </c>
      <c r="B108" s="41"/>
      <c r="C108" s="14"/>
      <c r="D108" s="14"/>
      <c r="E108" s="14"/>
      <c r="F108" s="24">
        <f t="shared" si="26"/>
        <v>0</v>
      </c>
      <c r="G108" s="70"/>
      <c r="H108" s="111"/>
      <c r="I108" s="111"/>
    </row>
    <row r="109" spans="1:9" s="59" customFormat="1">
      <c r="A109" s="92" t="s">
        <v>46</v>
      </c>
      <c r="B109" s="41"/>
      <c r="C109" s="14"/>
      <c r="D109" s="24"/>
      <c r="E109" s="24"/>
      <c r="F109" s="24">
        <f t="shared" si="26"/>
        <v>0</v>
      </c>
      <c r="G109" s="70"/>
      <c r="H109" s="111"/>
      <c r="I109" s="111"/>
    </row>
    <row r="110" spans="1:9" s="59" customFormat="1">
      <c r="A110" s="92" t="s">
        <v>47</v>
      </c>
      <c r="B110" s="41"/>
      <c r="C110" s="14"/>
      <c r="D110" s="24"/>
      <c r="E110" s="24"/>
      <c r="F110" s="24">
        <f t="shared" si="26"/>
        <v>0</v>
      </c>
      <c r="G110" s="70"/>
      <c r="H110" s="111"/>
      <c r="I110" s="111"/>
    </row>
    <row r="112" spans="1:9">
      <c r="A112" s="113" t="s">
        <v>54</v>
      </c>
      <c r="B112" s="113"/>
      <c r="C112" s="113"/>
      <c r="D112" s="113"/>
      <c r="E112" s="113"/>
      <c r="F112" s="113"/>
      <c r="G112" s="113"/>
      <c r="H112" s="113"/>
      <c r="I112" s="113"/>
    </row>
    <row r="113" spans="1:9" s="50" customFormat="1">
      <c r="A113" s="36" t="s">
        <v>33</v>
      </c>
      <c r="B113" s="37">
        <f>SUM(B114:B127)</f>
        <v>29</v>
      </c>
      <c r="C113" s="18">
        <f t="shared" ref="C113" si="29">SUM(C114:C127)</f>
        <v>1221956328</v>
      </c>
      <c r="D113" s="38">
        <f>SUM(D114:D127)</f>
        <v>363653681.68000001</v>
      </c>
      <c r="E113" s="18">
        <f t="shared" ref="E113" si="30">SUM(E114:E127)</f>
        <v>1286161801.23</v>
      </c>
      <c r="F113" s="39">
        <f t="shared" ref="F113:F125" si="31">D113-E113</f>
        <v>-922508119.54999995</v>
      </c>
      <c r="G113" s="101">
        <f t="shared" ref="G113:G125" si="32">F113/E113</f>
        <v>-0.71725666138410749</v>
      </c>
      <c r="H113" s="112">
        <f t="shared" ref="H113:H127" si="33">D113/C113</f>
        <v>0.29759957319849489</v>
      </c>
      <c r="I113" s="112">
        <f t="shared" ref="I113:I127" si="34">E113/C113</f>
        <v>1.0525431815841457</v>
      </c>
    </row>
    <row r="114" spans="1:9" s="59" customFormat="1">
      <c r="A114" s="64" t="s">
        <v>34</v>
      </c>
      <c r="B114" s="91">
        <v>13</v>
      </c>
      <c r="C114" s="20">
        <v>607714</v>
      </c>
      <c r="D114" s="31">
        <v>2107700.9400000004</v>
      </c>
      <c r="E114" s="34">
        <v>5141260.4400000004</v>
      </c>
      <c r="F114" s="24">
        <f t="shared" si="31"/>
        <v>-3033559.5</v>
      </c>
      <c r="G114" s="70">
        <f t="shared" si="32"/>
        <v>-0.59004198200081837</v>
      </c>
      <c r="H114" s="111">
        <f t="shared" si="33"/>
        <v>3.4682448322730766</v>
      </c>
      <c r="I114" s="111">
        <f t="shared" si="34"/>
        <v>8.4600000000000009</v>
      </c>
    </row>
    <row r="115" spans="1:9" s="59" customFormat="1">
      <c r="A115" s="92" t="s">
        <v>35</v>
      </c>
      <c r="B115" s="91"/>
      <c r="C115" s="20"/>
      <c r="D115" s="34"/>
      <c r="E115" s="34"/>
      <c r="F115" s="24">
        <f t="shared" si="31"/>
        <v>0</v>
      </c>
      <c r="G115" s="70"/>
      <c r="H115" s="111"/>
      <c r="I115" s="111"/>
    </row>
    <row r="116" spans="1:9" s="59" customFormat="1">
      <c r="A116" s="92" t="s">
        <v>36</v>
      </c>
      <c r="B116" s="41">
        <v>1</v>
      </c>
      <c r="C116" s="20">
        <v>1000000</v>
      </c>
      <c r="D116" s="34">
        <v>490000</v>
      </c>
      <c r="E116" s="34">
        <v>310000</v>
      </c>
      <c r="F116" s="24">
        <f t="shared" si="31"/>
        <v>180000</v>
      </c>
      <c r="G116" s="70">
        <f t="shared" si="32"/>
        <v>0.58064516129032262</v>
      </c>
      <c r="H116" s="111">
        <f t="shared" si="33"/>
        <v>0.49</v>
      </c>
      <c r="I116" s="111">
        <f t="shared" si="34"/>
        <v>0.31</v>
      </c>
    </row>
    <row r="117" spans="1:9" s="59" customFormat="1">
      <c r="A117" s="64" t="s">
        <v>37</v>
      </c>
      <c r="B117" s="91"/>
      <c r="C117" s="20"/>
      <c r="D117" s="31"/>
      <c r="E117" s="31"/>
      <c r="F117" s="24">
        <f t="shared" si="31"/>
        <v>0</v>
      </c>
      <c r="G117" s="70"/>
      <c r="H117" s="111"/>
      <c r="I117" s="111"/>
    </row>
    <row r="118" spans="1:9" s="59" customFormat="1">
      <c r="A118" s="92" t="s">
        <v>38</v>
      </c>
      <c r="B118" s="41">
        <v>1</v>
      </c>
      <c r="C118" s="20">
        <v>240000</v>
      </c>
      <c r="D118" s="34">
        <v>91200</v>
      </c>
      <c r="E118" s="31">
        <v>297600</v>
      </c>
      <c r="F118" s="24">
        <f t="shared" si="31"/>
        <v>-206400</v>
      </c>
      <c r="G118" s="70">
        <f t="shared" si="32"/>
        <v>-0.69354838709677424</v>
      </c>
      <c r="H118" s="111">
        <f t="shared" si="33"/>
        <v>0.38</v>
      </c>
      <c r="I118" s="111">
        <f t="shared" si="34"/>
        <v>1.24</v>
      </c>
    </row>
    <row r="119" spans="1:9" s="59" customFormat="1">
      <c r="A119" s="64" t="s">
        <v>39</v>
      </c>
      <c r="B119" s="91"/>
      <c r="C119" s="20"/>
      <c r="D119" s="34"/>
      <c r="E119" s="31"/>
      <c r="F119" s="24">
        <f t="shared" si="31"/>
        <v>0</v>
      </c>
      <c r="G119" s="70"/>
      <c r="H119" s="111"/>
      <c r="I119" s="111"/>
    </row>
    <row r="120" spans="1:9" s="59" customFormat="1">
      <c r="A120" s="40" t="s">
        <v>55</v>
      </c>
      <c r="B120" s="91">
        <v>2</v>
      </c>
      <c r="C120" s="34">
        <v>118950000</v>
      </c>
      <c r="D120" s="31">
        <v>60663000</v>
      </c>
      <c r="E120" s="31">
        <v>217495500</v>
      </c>
      <c r="F120" s="24">
        <f t="shared" si="31"/>
        <v>-156832500</v>
      </c>
      <c r="G120" s="70">
        <f t="shared" si="32"/>
        <v>-0.72108388449416194</v>
      </c>
      <c r="H120" s="111">
        <f t="shared" si="33"/>
        <v>0.50998738965952084</v>
      </c>
      <c r="I120" s="111">
        <f t="shared" si="34"/>
        <v>1.8284615384615384</v>
      </c>
    </row>
    <row r="121" spans="1:9" s="59" customFormat="1">
      <c r="A121" s="64" t="s">
        <v>41</v>
      </c>
      <c r="B121" s="91"/>
      <c r="C121" s="34"/>
      <c r="D121" s="31"/>
      <c r="E121" s="31"/>
      <c r="F121" s="24">
        <f t="shared" si="31"/>
        <v>0</v>
      </c>
      <c r="G121" s="70"/>
      <c r="H121" s="111"/>
      <c r="I121" s="111"/>
    </row>
    <row r="122" spans="1:9" s="59" customFormat="1">
      <c r="A122" s="64" t="s">
        <v>42</v>
      </c>
      <c r="B122" s="91"/>
      <c r="C122" s="34"/>
      <c r="D122" s="31"/>
      <c r="E122" s="31"/>
      <c r="F122" s="24">
        <f t="shared" si="31"/>
        <v>0</v>
      </c>
      <c r="G122" s="70"/>
      <c r="H122" s="111"/>
      <c r="I122" s="111"/>
    </row>
    <row r="123" spans="1:9" s="59" customFormat="1">
      <c r="A123" s="92" t="s">
        <v>43</v>
      </c>
      <c r="B123" s="41">
        <v>1</v>
      </c>
      <c r="C123" s="34">
        <v>541550000</v>
      </c>
      <c r="D123" s="34">
        <v>92063500</v>
      </c>
      <c r="E123" s="34">
        <v>514472500</v>
      </c>
      <c r="F123" s="24">
        <f t="shared" si="31"/>
        <v>-422409000</v>
      </c>
      <c r="G123" s="70">
        <f t="shared" si="32"/>
        <v>-0.82105263157894737</v>
      </c>
      <c r="H123" s="111">
        <f t="shared" si="33"/>
        <v>0.17</v>
      </c>
      <c r="I123" s="111">
        <f t="shared" si="34"/>
        <v>0.95</v>
      </c>
    </row>
    <row r="124" spans="1:9" s="59" customFormat="1">
      <c r="A124" s="92" t="s">
        <v>44</v>
      </c>
      <c r="B124" s="41">
        <v>1</v>
      </c>
      <c r="C124" s="34">
        <v>2580000</v>
      </c>
      <c r="D124" s="34">
        <v>11403600</v>
      </c>
      <c r="E124" s="31">
        <v>903000</v>
      </c>
      <c r="F124" s="24">
        <f t="shared" si="31"/>
        <v>10500600</v>
      </c>
      <c r="G124" s="70">
        <f t="shared" si="32"/>
        <v>11.628571428571428</v>
      </c>
      <c r="H124" s="111">
        <f t="shared" si="33"/>
        <v>4.42</v>
      </c>
      <c r="I124" s="111">
        <f t="shared" si="34"/>
        <v>0.35</v>
      </c>
    </row>
    <row r="125" spans="1:9" s="59" customFormat="1">
      <c r="A125" s="64" t="s">
        <v>45</v>
      </c>
      <c r="B125" s="91">
        <v>2</v>
      </c>
      <c r="C125" s="34">
        <v>156820000</v>
      </c>
      <c r="D125" s="31">
        <v>139216400</v>
      </c>
      <c r="E125" s="31">
        <v>232093600</v>
      </c>
      <c r="F125" s="24">
        <f t="shared" si="31"/>
        <v>-92877200</v>
      </c>
      <c r="G125" s="70">
        <f t="shared" si="32"/>
        <v>-0.40017131019554181</v>
      </c>
      <c r="H125" s="111">
        <f t="shared" si="33"/>
        <v>0.88774646091059817</v>
      </c>
      <c r="I125" s="111">
        <f t="shared" si="34"/>
        <v>1.48</v>
      </c>
    </row>
    <row r="126" spans="1:9" s="59" customFormat="1">
      <c r="A126" s="51" t="s">
        <v>56</v>
      </c>
      <c r="B126" s="41">
        <v>2</v>
      </c>
      <c r="C126" s="34">
        <v>393600000</v>
      </c>
      <c r="D126" s="20">
        <v>53739900</v>
      </c>
      <c r="E126" s="34">
        <v>314880000</v>
      </c>
      <c r="F126" s="24">
        <f t="shared" ref="F126" si="35">D126-E126</f>
        <v>-261140100</v>
      </c>
      <c r="G126" s="70">
        <f t="shared" ref="G126" si="36">F126/E126</f>
        <v>-0.82933212652439026</v>
      </c>
      <c r="H126" s="111">
        <f t="shared" si="33"/>
        <v>0.13653429878048781</v>
      </c>
      <c r="I126" s="111">
        <f t="shared" si="34"/>
        <v>0.8</v>
      </c>
    </row>
    <row r="127" spans="1:9" s="59" customFormat="1">
      <c r="A127" s="92" t="s">
        <v>47</v>
      </c>
      <c r="B127" s="41">
        <v>6</v>
      </c>
      <c r="C127" s="20">
        <v>6608614</v>
      </c>
      <c r="D127" s="20">
        <v>3878380.74</v>
      </c>
      <c r="E127" s="31">
        <v>568340.79</v>
      </c>
      <c r="F127" s="24">
        <f>D127-E127</f>
        <v>3310039.95</v>
      </c>
      <c r="G127" s="70">
        <f>F127/E127</f>
        <v>5.824040801294589</v>
      </c>
      <c r="H127" s="111">
        <f t="shared" si="33"/>
        <v>0.58686749445496444</v>
      </c>
      <c r="I127" s="111">
        <f t="shared" si="34"/>
        <v>8.5999997881552784E-2</v>
      </c>
    </row>
    <row r="129" spans="1:9">
      <c r="A129" s="113" t="s">
        <v>77</v>
      </c>
      <c r="B129" s="113"/>
      <c r="C129" s="113"/>
      <c r="D129" s="113"/>
      <c r="E129" s="113"/>
      <c r="F129" s="113"/>
      <c r="G129" s="113"/>
      <c r="H129" s="113"/>
      <c r="I129" s="113"/>
    </row>
    <row r="130" spans="1:9" s="59" customFormat="1">
      <c r="A130" s="48" t="s">
        <v>33</v>
      </c>
      <c r="B130" s="37">
        <f>SUM(B131:B144)</f>
        <v>49</v>
      </c>
      <c r="C130" s="18">
        <f t="shared" ref="C130" si="37">SUM(C131:C144)</f>
        <v>422737003</v>
      </c>
      <c r="D130" s="38">
        <f>SUM(D131:D144)</f>
        <v>211705203.44999999</v>
      </c>
      <c r="E130" s="18">
        <f t="shared" ref="E130" si="38">SUM(E131:E144)</f>
        <v>69947243.589999989</v>
      </c>
      <c r="F130" s="17">
        <f>D130-E130</f>
        <v>141757959.86000001</v>
      </c>
      <c r="G130" s="49">
        <f>F130/E130</f>
        <v>2.0266411167096576</v>
      </c>
      <c r="H130" s="112">
        <f t="shared" ref="H130:H143" si="39">D130/C130</f>
        <v>0.50079648090328155</v>
      </c>
      <c r="I130" s="112">
        <f t="shared" ref="I130:I143" si="40">E130/C130</f>
        <v>0.16546278914221282</v>
      </c>
    </row>
    <row r="131" spans="1:9" s="59" customFormat="1">
      <c r="A131" s="64" t="s">
        <v>34</v>
      </c>
      <c r="B131" s="91">
        <v>7</v>
      </c>
      <c r="C131" s="24">
        <v>25462000</v>
      </c>
      <c r="D131" s="24">
        <v>13494860</v>
      </c>
      <c r="E131" s="24">
        <v>4201230</v>
      </c>
      <c r="F131" s="24">
        <f>D131-E131</f>
        <v>9293630</v>
      </c>
      <c r="G131" s="95">
        <f>F131/E131</f>
        <v>2.2121212121212119</v>
      </c>
      <c r="H131" s="111">
        <f t="shared" si="39"/>
        <v>0.53</v>
      </c>
      <c r="I131" s="111">
        <f t="shared" si="40"/>
        <v>0.16500000000000001</v>
      </c>
    </row>
    <row r="132" spans="1:9" s="59" customFormat="1">
      <c r="A132" s="92" t="s">
        <v>35</v>
      </c>
      <c r="B132" s="91">
        <v>6</v>
      </c>
      <c r="C132" s="20">
        <v>24421142</v>
      </c>
      <c r="D132" s="20">
        <v>6885119.7599999998</v>
      </c>
      <c r="E132" s="20">
        <v>4187075.43</v>
      </c>
      <c r="F132" s="24">
        <f t="shared" ref="F132:F144" si="41">D132-E132</f>
        <v>2698044.3299999996</v>
      </c>
      <c r="G132" s="95">
        <f t="shared" ref="G132:G143" si="42">F132/E132</f>
        <v>0.64437442675829693</v>
      </c>
      <c r="H132" s="111">
        <f t="shared" si="39"/>
        <v>0.28193275154781866</v>
      </c>
      <c r="I132" s="111">
        <f t="shared" si="40"/>
        <v>0.17145289233402763</v>
      </c>
    </row>
    <row r="133" spans="1:9" s="59" customFormat="1">
      <c r="A133" s="92" t="s">
        <v>36</v>
      </c>
      <c r="B133" s="41">
        <v>1</v>
      </c>
      <c r="C133" s="20">
        <v>58800000</v>
      </c>
      <c r="D133" s="20">
        <v>51156000</v>
      </c>
      <c r="E133" s="20">
        <v>9702000</v>
      </c>
      <c r="F133" s="24">
        <f t="shared" si="41"/>
        <v>41454000</v>
      </c>
      <c r="G133" s="95">
        <f t="shared" si="42"/>
        <v>4.2727272727272725</v>
      </c>
      <c r="H133" s="111">
        <f t="shared" si="39"/>
        <v>0.87</v>
      </c>
      <c r="I133" s="111">
        <f t="shared" si="40"/>
        <v>0.16500000000000001</v>
      </c>
    </row>
    <row r="134" spans="1:9" s="59" customFormat="1">
      <c r="A134" s="64" t="s">
        <v>58</v>
      </c>
      <c r="B134" s="91">
        <v>4</v>
      </c>
      <c r="C134" s="24">
        <v>29670000</v>
      </c>
      <c r="D134" s="24">
        <v>18395400</v>
      </c>
      <c r="E134" s="24">
        <v>5135970</v>
      </c>
      <c r="F134" s="24">
        <f t="shared" si="41"/>
        <v>13259430</v>
      </c>
      <c r="G134" s="95">
        <f t="shared" si="42"/>
        <v>2.5816797995315395</v>
      </c>
      <c r="H134" s="111">
        <f t="shared" si="39"/>
        <v>0.62</v>
      </c>
      <c r="I134" s="111">
        <f t="shared" si="40"/>
        <v>0.173103134479272</v>
      </c>
    </row>
    <row r="135" spans="1:9" s="59" customFormat="1">
      <c r="A135" s="92" t="s">
        <v>59</v>
      </c>
      <c r="B135" s="41">
        <v>2</v>
      </c>
      <c r="C135" s="20">
        <v>27030000</v>
      </c>
      <c r="D135" s="20">
        <v>1892100</v>
      </c>
      <c r="E135" s="20">
        <v>4459950</v>
      </c>
      <c r="F135" s="24">
        <f t="shared" si="41"/>
        <v>-2567850</v>
      </c>
      <c r="G135" s="95">
        <f t="shared" si="42"/>
        <v>-0.5757575757575758</v>
      </c>
      <c r="H135" s="111">
        <f t="shared" si="39"/>
        <v>7.0000000000000007E-2</v>
      </c>
      <c r="I135" s="111">
        <f t="shared" si="40"/>
        <v>0.16500000000000001</v>
      </c>
    </row>
    <row r="136" spans="1:9" s="59" customFormat="1">
      <c r="A136" s="64" t="s">
        <v>60</v>
      </c>
      <c r="B136" s="91">
        <v>2</v>
      </c>
      <c r="C136" s="24">
        <v>42370000</v>
      </c>
      <c r="D136" s="24">
        <v>2965900</v>
      </c>
      <c r="E136" s="24">
        <v>6991050</v>
      </c>
      <c r="F136" s="24">
        <f t="shared" si="41"/>
        <v>-4025150</v>
      </c>
      <c r="G136" s="95">
        <f t="shared" si="42"/>
        <v>-0.5757575757575758</v>
      </c>
      <c r="H136" s="111">
        <f t="shared" si="39"/>
        <v>7.0000000000000007E-2</v>
      </c>
      <c r="I136" s="111">
        <f t="shared" si="40"/>
        <v>0.16500000000000001</v>
      </c>
    </row>
    <row r="137" spans="1:9" s="59" customFormat="1">
      <c r="A137" s="64" t="s">
        <v>40</v>
      </c>
      <c r="B137" s="91">
        <v>1</v>
      </c>
      <c r="C137" s="24">
        <v>9466397</v>
      </c>
      <c r="D137" s="24">
        <v>2650591.16</v>
      </c>
      <c r="E137" s="24">
        <v>1561955.51</v>
      </c>
      <c r="F137" s="24">
        <f t="shared" si="41"/>
        <v>1088635.6500000001</v>
      </c>
      <c r="G137" s="95">
        <f t="shared" si="42"/>
        <v>0.6969696915375011</v>
      </c>
      <c r="H137" s="111">
        <f t="shared" si="39"/>
        <v>0.28000000000000003</v>
      </c>
      <c r="I137" s="111">
        <f t="shared" si="40"/>
        <v>0.16500000052818406</v>
      </c>
    </row>
    <row r="138" spans="1:9" s="59" customFormat="1">
      <c r="A138" s="64" t="s">
        <v>41</v>
      </c>
      <c r="B138" s="91">
        <v>1</v>
      </c>
      <c r="C138" s="24">
        <v>79370000</v>
      </c>
      <c r="D138" s="24">
        <v>49209400</v>
      </c>
      <c r="E138" s="24">
        <v>12893400</v>
      </c>
      <c r="F138" s="24">
        <f t="shared" si="41"/>
        <v>36316000</v>
      </c>
      <c r="G138" s="95">
        <f t="shared" si="42"/>
        <v>2.8166348674515644</v>
      </c>
      <c r="H138" s="111">
        <f t="shared" si="39"/>
        <v>0.62</v>
      </c>
      <c r="I138" s="111">
        <f t="shared" si="40"/>
        <v>0.16244676830036539</v>
      </c>
    </row>
    <row r="139" spans="1:9" s="59" customFormat="1">
      <c r="A139" s="64" t="s">
        <v>42</v>
      </c>
      <c r="B139" s="91">
        <v>6</v>
      </c>
      <c r="C139" s="24">
        <v>45682985</v>
      </c>
      <c r="D139" s="24">
        <v>16694435.800000001</v>
      </c>
      <c r="E139" s="24">
        <v>7538011.4399999995</v>
      </c>
      <c r="F139" s="24">
        <f t="shared" si="41"/>
        <v>9156424.3600000013</v>
      </c>
      <c r="G139" s="95">
        <f t="shared" si="42"/>
        <v>1.2147002472577837</v>
      </c>
      <c r="H139" s="111">
        <f t="shared" si="39"/>
        <v>0.36544100172088145</v>
      </c>
      <c r="I139" s="111">
        <f t="shared" si="40"/>
        <v>0.16500698104556871</v>
      </c>
    </row>
    <row r="140" spans="1:9" s="59" customFormat="1">
      <c r="A140" s="92" t="s">
        <v>43</v>
      </c>
      <c r="B140" s="41">
        <v>6</v>
      </c>
      <c r="C140" s="20">
        <v>16072479</v>
      </c>
      <c r="D140" s="20">
        <v>12838456.73</v>
      </c>
      <c r="E140" s="20">
        <v>2651921.19</v>
      </c>
      <c r="F140" s="24">
        <f t="shared" si="41"/>
        <v>10186535.540000001</v>
      </c>
      <c r="G140" s="95">
        <f t="shared" si="42"/>
        <v>3.8411908990402543</v>
      </c>
      <c r="H140" s="111">
        <f t="shared" si="39"/>
        <v>0.79878509905037054</v>
      </c>
      <c r="I140" s="111">
        <f t="shared" si="40"/>
        <v>0.16499764535389966</v>
      </c>
    </row>
    <row r="141" spans="1:9" s="59" customFormat="1">
      <c r="A141" s="92" t="s">
        <v>61</v>
      </c>
      <c r="B141" s="41">
        <v>7</v>
      </c>
      <c r="C141" s="20">
        <v>20052000</v>
      </c>
      <c r="D141" s="20">
        <v>17445240</v>
      </c>
      <c r="E141" s="20">
        <v>3308580</v>
      </c>
      <c r="F141" s="24">
        <f t="shared" si="41"/>
        <v>14136660</v>
      </c>
      <c r="G141" s="95">
        <f t="shared" si="42"/>
        <v>4.2727272727272725</v>
      </c>
      <c r="H141" s="111">
        <f t="shared" si="39"/>
        <v>0.87</v>
      </c>
      <c r="I141" s="111">
        <f t="shared" si="40"/>
        <v>0.16500000000000001</v>
      </c>
    </row>
    <row r="142" spans="1:9" s="59" customFormat="1">
      <c r="A142" s="64" t="s">
        <v>45</v>
      </c>
      <c r="B142" s="91">
        <v>3</v>
      </c>
      <c r="C142" s="24">
        <v>22650000</v>
      </c>
      <c r="D142" s="24">
        <v>12004500</v>
      </c>
      <c r="E142" s="13">
        <v>3737250.01</v>
      </c>
      <c r="F142" s="24">
        <f t="shared" si="41"/>
        <v>8267249.9900000002</v>
      </c>
      <c r="G142" s="95">
        <f t="shared" si="42"/>
        <v>2.2121212035263333</v>
      </c>
      <c r="H142" s="111">
        <f t="shared" si="39"/>
        <v>0.53</v>
      </c>
      <c r="I142" s="111">
        <f t="shared" si="40"/>
        <v>0.16500000044150109</v>
      </c>
    </row>
    <row r="143" spans="1:9" s="59" customFormat="1">
      <c r="A143" s="92" t="s">
        <v>56</v>
      </c>
      <c r="B143" s="41">
        <v>3</v>
      </c>
      <c r="C143" s="20">
        <v>21690000</v>
      </c>
      <c r="D143" s="20">
        <v>6073200</v>
      </c>
      <c r="E143" s="20">
        <v>3578850.0100000002</v>
      </c>
      <c r="F143" s="24">
        <f t="shared" si="41"/>
        <v>2494349.9899999998</v>
      </c>
      <c r="G143" s="95">
        <f t="shared" si="42"/>
        <v>0.69696969222803484</v>
      </c>
      <c r="H143" s="111">
        <f t="shared" si="39"/>
        <v>0.28000000000000003</v>
      </c>
      <c r="I143" s="111">
        <f t="shared" si="40"/>
        <v>0.16500000046104196</v>
      </c>
    </row>
    <row r="144" spans="1:9" s="59" customFormat="1">
      <c r="A144" s="92" t="s">
        <v>47</v>
      </c>
      <c r="B144" s="41"/>
      <c r="C144" s="20"/>
      <c r="D144" s="20"/>
      <c r="E144" s="20"/>
      <c r="F144" s="24">
        <f t="shared" si="41"/>
        <v>0</v>
      </c>
      <c r="G144" s="95"/>
      <c r="H144" s="111"/>
      <c r="I144" s="111"/>
    </row>
    <row r="145" spans="1:9">
      <c r="A145" s="102"/>
      <c r="B145" s="103"/>
      <c r="C145" s="104"/>
      <c r="D145" s="104"/>
      <c r="E145" s="104"/>
      <c r="F145" s="105"/>
      <c r="G145" s="106"/>
    </row>
    <row r="146" spans="1:9">
      <c r="A146" s="113" t="s">
        <v>57</v>
      </c>
      <c r="B146" s="113"/>
      <c r="C146" s="113"/>
      <c r="D146" s="113"/>
      <c r="E146" s="113"/>
      <c r="F146" s="113"/>
      <c r="G146" s="113"/>
      <c r="H146" s="113"/>
      <c r="I146" s="113"/>
    </row>
    <row r="147" spans="1:9" s="59" customFormat="1">
      <c r="A147" s="48" t="s">
        <v>33</v>
      </c>
      <c r="B147" s="37">
        <f>SUM(B148:B161)</f>
        <v>14</v>
      </c>
      <c r="C147" s="18">
        <f t="shared" ref="C147" si="43">SUM(C148:C161)</f>
        <v>252179696</v>
      </c>
      <c r="D147" s="38">
        <f>SUM(D148:D161)</f>
        <v>1291618941.04</v>
      </c>
      <c r="E147" s="18">
        <f t="shared" ref="E147" si="44">SUM(E148:E161)</f>
        <v>264820671.32000002</v>
      </c>
      <c r="F147" s="17">
        <f>D147-E147</f>
        <v>1026798269.7199999</v>
      </c>
      <c r="G147" s="49">
        <f>F147/E147</f>
        <v>3.87733429041592</v>
      </c>
      <c r="H147" s="112">
        <f t="shared" ref="H147:H160" si="45">D147/C147</f>
        <v>5.1218197242969152</v>
      </c>
      <c r="I147" s="112">
        <f t="shared" ref="I147:I160" si="46">E147/C147</f>
        <v>1.0501268560495054</v>
      </c>
    </row>
    <row r="148" spans="1:9" s="59" customFormat="1">
      <c r="A148" s="64" t="s">
        <v>34</v>
      </c>
      <c r="B148" s="91">
        <v>1</v>
      </c>
      <c r="C148" s="24">
        <v>1650000</v>
      </c>
      <c r="D148" s="24">
        <v>5049000</v>
      </c>
      <c r="E148" s="24">
        <v>13597650</v>
      </c>
      <c r="F148" s="24">
        <f>D148-E148</f>
        <v>-8548650</v>
      </c>
      <c r="G148" s="95">
        <f>F148/E148</f>
        <v>-0.628685839097197</v>
      </c>
      <c r="H148" s="111">
        <f t="shared" si="45"/>
        <v>3.06</v>
      </c>
      <c r="I148" s="111">
        <f t="shared" si="46"/>
        <v>8.2409999999999997</v>
      </c>
    </row>
    <row r="149" spans="1:9" s="59" customFormat="1">
      <c r="A149" s="92" t="s">
        <v>35</v>
      </c>
      <c r="B149" s="91">
        <v>1</v>
      </c>
      <c r="C149" s="20">
        <v>126926217</v>
      </c>
      <c r="D149" s="20">
        <v>48231962.460000001</v>
      </c>
      <c r="E149" s="20">
        <v>10915654.66</v>
      </c>
      <c r="F149" s="24">
        <f>D149-E149</f>
        <v>37316307.799999997</v>
      </c>
      <c r="G149" s="95">
        <f>F149/E149</f>
        <v>3.4186046519723807</v>
      </c>
      <c r="H149" s="111">
        <f t="shared" si="45"/>
        <v>0.38</v>
      </c>
      <c r="I149" s="111">
        <f t="shared" si="46"/>
        <v>8.599999998424282E-2</v>
      </c>
    </row>
    <row r="150" spans="1:9" s="59" customFormat="1">
      <c r="A150" s="92" t="s">
        <v>36</v>
      </c>
      <c r="B150" s="41">
        <v>2</v>
      </c>
      <c r="C150" s="20">
        <v>820000</v>
      </c>
      <c r="D150" s="20">
        <v>360800</v>
      </c>
      <c r="E150" s="20">
        <v>73800</v>
      </c>
      <c r="F150" s="24">
        <f>D150-E150</f>
        <v>287000</v>
      </c>
      <c r="G150" s="95">
        <f>F150/E150</f>
        <v>3.8888888888888888</v>
      </c>
      <c r="H150" s="111">
        <f t="shared" si="45"/>
        <v>0.44</v>
      </c>
      <c r="I150" s="111">
        <f t="shared" si="46"/>
        <v>0.09</v>
      </c>
    </row>
    <row r="151" spans="1:9" s="59" customFormat="1">
      <c r="A151" s="64" t="s">
        <v>58</v>
      </c>
      <c r="B151" s="91"/>
      <c r="C151" s="24"/>
      <c r="D151" s="24"/>
      <c r="E151" s="24"/>
      <c r="F151" s="24">
        <f t="shared" ref="F151:F161" si="47">D151-E151</f>
        <v>0</v>
      </c>
      <c r="G151" s="95"/>
      <c r="H151" s="111"/>
      <c r="I151" s="111"/>
    </row>
    <row r="152" spans="1:9" s="59" customFormat="1">
      <c r="A152" s="92" t="s">
        <v>59</v>
      </c>
      <c r="B152" s="41">
        <v>2</v>
      </c>
      <c r="C152" s="20">
        <v>24430000</v>
      </c>
      <c r="D152" s="20">
        <v>8744300</v>
      </c>
      <c r="E152" s="20">
        <v>30317630</v>
      </c>
      <c r="F152" s="24">
        <f t="shared" si="47"/>
        <v>-21573330</v>
      </c>
      <c r="G152" s="95">
        <f t="shared" ref="G152:G160" si="48">F152/E152</f>
        <v>-0.71157705928860537</v>
      </c>
      <c r="H152" s="111">
        <f t="shared" si="45"/>
        <v>0.35793286942284075</v>
      </c>
      <c r="I152" s="111">
        <f t="shared" si="46"/>
        <v>1.2410000000000001</v>
      </c>
    </row>
    <row r="153" spans="1:9" s="59" customFormat="1">
      <c r="A153" s="64" t="s">
        <v>60</v>
      </c>
      <c r="B153" s="91">
        <v>1</v>
      </c>
      <c r="C153" s="24">
        <v>32911</v>
      </c>
      <c r="D153" s="24">
        <v>5923.98</v>
      </c>
      <c r="E153" s="24">
        <v>13822.62</v>
      </c>
      <c r="F153" s="24">
        <f t="shared" si="47"/>
        <v>-7898.6400000000012</v>
      </c>
      <c r="G153" s="95">
        <f t="shared" si="48"/>
        <v>-0.57142857142857151</v>
      </c>
      <c r="H153" s="111">
        <f t="shared" si="45"/>
        <v>0.18</v>
      </c>
      <c r="I153" s="111">
        <f t="shared" si="46"/>
        <v>0.42000000000000004</v>
      </c>
    </row>
    <row r="154" spans="1:9" s="59" customFormat="1">
      <c r="A154" s="64" t="s">
        <v>40</v>
      </c>
      <c r="B154" s="91">
        <v>2</v>
      </c>
      <c r="C154" s="24">
        <v>83860292</v>
      </c>
      <c r="D154" s="24">
        <v>42768951.840000004</v>
      </c>
      <c r="E154" s="24">
        <v>165795070.84</v>
      </c>
      <c r="F154" s="24">
        <f t="shared" si="47"/>
        <v>-123026119</v>
      </c>
      <c r="G154" s="95">
        <f t="shared" si="48"/>
        <v>-0.74203725343997684</v>
      </c>
      <c r="H154" s="111">
        <f t="shared" si="45"/>
        <v>0.51000241973877225</v>
      </c>
      <c r="I154" s="111">
        <f t="shared" si="46"/>
        <v>1.9770390358287806</v>
      </c>
    </row>
    <row r="155" spans="1:9" s="59" customFormat="1">
      <c r="A155" s="64" t="s">
        <v>41</v>
      </c>
      <c r="B155" s="91">
        <v>1</v>
      </c>
      <c r="C155" s="24">
        <v>8487616</v>
      </c>
      <c r="D155" s="24">
        <v>3904303.36</v>
      </c>
      <c r="E155" s="24">
        <v>41208840</v>
      </c>
      <c r="F155" s="24">
        <f t="shared" si="47"/>
        <v>-37304536.640000001</v>
      </c>
      <c r="G155" s="95">
        <f t="shared" si="48"/>
        <v>-0.90525568397460354</v>
      </c>
      <c r="H155" s="111">
        <f t="shared" si="45"/>
        <v>0.45999999999999996</v>
      </c>
      <c r="I155" s="111">
        <f t="shared" si="46"/>
        <v>4.8551725242989319</v>
      </c>
    </row>
    <row r="156" spans="1:9" s="59" customFormat="1">
      <c r="A156" s="64" t="s">
        <v>42</v>
      </c>
      <c r="B156" s="91"/>
      <c r="C156" s="24"/>
      <c r="D156" s="24"/>
      <c r="E156" s="24"/>
      <c r="F156" s="24">
        <f t="shared" si="47"/>
        <v>0</v>
      </c>
      <c r="G156" s="95"/>
      <c r="H156" s="111"/>
      <c r="I156" s="111"/>
    </row>
    <row r="157" spans="1:9" s="59" customFormat="1">
      <c r="A157" s="92" t="s">
        <v>43</v>
      </c>
      <c r="B157" s="41">
        <v>1</v>
      </c>
      <c r="C157" s="20">
        <v>2960</v>
      </c>
      <c r="D157" s="20">
        <v>562.4</v>
      </c>
      <c r="E157" s="20">
        <v>858.4</v>
      </c>
      <c r="F157" s="24">
        <f t="shared" si="47"/>
        <v>-296</v>
      </c>
      <c r="G157" s="95">
        <f t="shared" si="48"/>
        <v>-0.34482758620689657</v>
      </c>
      <c r="H157" s="111">
        <f t="shared" si="45"/>
        <v>0.19</v>
      </c>
      <c r="I157" s="111">
        <f t="shared" si="46"/>
        <v>0.28999999999999998</v>
      </c>
    </row>
    <row r="158" spans="1:9" s="59" customFormat="1">
      <c r="A158" s="92" t="s">
        <v>61</v>
      </c>
      <c r="B158" s="41"/>
      <c r="C158" s="20"/>
      <c r="D158" s="20"/>
      <c r="E158" s="20"/>
      <c r="F158" s="24">
        <f t="shared" si="47"/>
        <v>0</v>
      </c>
      <c r="G158" s="95"/>
      <c r="H158" s="111"/>
      <c r="I158" s="111"/>
    </row>
    <row r="159" spans="1:9" s="59" customFormat="1">
      <c r="A159" s="64" t="s">
        <v>45</v>
      </c>
      <c r="B159" s="91">
        <v>2</v>
      </c>
      <c r="C159" s="24">
        <v>393000</v>
      </c>
      <c r="D159" s="24">
        <v>1909980</v>
      </c>
      <c r="E159" s="13">
        <v>1536630</v>
      </c>
      <c r="F159" s="24">
        <f t="shared" si="47"/>
        <v>373350</v>
      </c>
      <c r="G159" s="95">
        <f t="shared" si="48"/>
        <v>0.24296675191815856</v>
      </c>
      <c r="H159" s="111">
        <f t="shared" si="45"/>
        <v>4.8600000000000003</v>
      </c>
      <c r="I159" s="111">
        <f t="shared" si="46"/>
        <v>3.91</v>
      </c>
    </row>
    <row r="160" spans="1:9" s="59" customFormat="1">
      <c r="A160" s="92" t="s">
        <v>56</v>
      </c>
      <c r="B160" s="41">
        <v>1</v>
      </c>
      <c r="C160" s="20">
        <v>5576700</v>
      </c>
      <c r="D160" s="20">
        <v>1180643157</v>
      </c>
      <c r="E160" s="20">
        <v>1360714.8</v>
      </c>
      <c r="F160" s="24">
        <f t="shared" si="47"/>
        <v>1179282442.2</v>
      </c>
      <c r="G160" s="95">
        <f t="shared" si="48"/>
        <v>866.6639344262295</v>
      </c>
      <c r="H160" s="111">
        <f t="shared" si="45"/>
        <v>211.71</v>
      </c>
      <c r="I160" s="111">
        <f t="shared" si="46"/>
        <v>0.24399999999999999</v>
      </c>
    </row>
    <row r="161" spans="1:9" s="59" customFormat="1">
      <c r="A161" s="92" t="s">
        <v>47</v>
      </c>
      <c r="B161" s="41"/>
      <c r="C161" s="20"/>
      <c r="D161" s="20"/>
      <c r="E161" s="20"/>
      <c r="F161" s="24">
        <f t="shared" si="47"/>
        <v>0</v>
      </c>
      <c r="G161" s="95"/>
      <c r="H161" s="111"/>
      <c r="I161" s="111"/>
    </row>
    <row r="163" spans="1:9">
      <c r="A163" s="113" t="s">
        <v>62</v>
      </c>
      <c r="B163" s="113"/>
      <c r="C163" s="113"/>
      <c r="D163" s="113"/>
      <c r="E163" s="113"/>
      <c r="F163" s="113"/>
      <c r="G163" s="113"/>
      <c r="H163" s="113"/>
      <c r="I163" s="113"/>
    </row>
    <row r="164" spans="1:9" s="73" customFormat="1">
      <c r="A164" s="52" t="s">
        <v>33</v>
      </c>
      <c r="B164" s="37">
        <f>SUM(B165:B178)</f>
        <v>136</v>
      </c>
      <c r="C164" s="18">
        <f t="shared" ref="C164" si="49">SUM(C165:C178)</f>
        <v>36518026.109999999</v>
      </c>
      <c r="D164" s="38">
        <f>SUM(D165:D178)</f>
        <v>1682606</v>
      </c>
      <c r="E164" s="18">
        <f t="shared" ref="E164" si="50">SUM(E165:E178)</f>
        <v>316688119.16000003</v>
      </c>
      <c r="F164" s="8">
        <f t="shared" ref="F164:F178" si="51">D164-E164</f>
        <v>-315005513.16000003</v>
      </c>
      <c r="G164" s="53">
        <f t="shared" ref="G164:G178" si="52">F164/E164</f>
        <v>-0.99468686730508538</v>
      </c>
      <c r="H164" s="112">
        <f t="shared" ref="H164:H178" si="53">D164/C164</f>
        <v>4.607603913014454E-2</v>
      </c>
      <c r="I164" s="112">
        <f t="shared" ref="I164:I178" si="54">E164/C164</f>
        <v>8.6721039687651409</v>
      </c>
    </row>
    <row r="165" spans="1:9">
      <c r="A165" s="92" t="s">
        <v>34</v>
      </c>
      <c r="B165" s="81">
        <v>5</v>
      </c>
      <c r="C165" s="14">
        <v>196101</v>
      </c>
      <c r="D165" s="14">
        <v>55295.16</v>
      </c>
      <c r="E165" s="14">
        <v>24875411.850000001</v>
      </c>
      <c r="F165" s="14">
        <f t="shared" si="51"/>
        <v>-24820116.690000001</v>
      </c>
      <c r="G165" s="54">
        <f t="shared" si="52"/>
        <v>-0.99777711579878825</v>
      </c>
      <c r="H165" s="111">
        <f t="shared" si="53"/>
        <v>0.28197286092370771</v>
      </c>
      <c r="I165" s="111">
        <f t="shared" si="54"/>
        <v>126.85000000000001</v>
      </c>
    </row>
    <row r="166" spans="1:9">
      <c r="A166" s="92" t="s">
        <v>35</v>
      </c>
      <c r="B166" s="81">
        <v>9</v>
      </c>
      <c r="C166" s="14">
        <v>75674</v>
      </c>
      <c r="D166" s="14">
        <v>84053.81</v>
      </c>
      <c r="E166" s="14">
        <v>19938.22</v>
      </c>
      <c r="F166" s="14">
        <f t="shared" si="51"/>
        <v>64115.59</v>
      </c>
      <c r="G166" s="54">
        <f t="shared" si="52"/>
        <v>3.2157128369533488</v>
      </c>
      <c r="H166" s="111">
        <f t="shared" si="53"/>
        <v>1.1107356555752306</v>
      </c>
      <c r="I166" s="111">
        <f t="shared" si="54"/>
        <v>0.26347516980733149</v>
      </c>
    </row>
    <row r="167" spans="1:9">
      <c r="A167" s="92" t="s">
        <v>36</v>
      </c>
      <c r="B167" s="12">
        <v>9</v>
      </c>
      <c r="C167" s="13">
        <v>139206</v>
      </c>
      <c r="D167" s="13">
        <v>87347.64</v>
      </c>
      <c r="E167" s="13">
        <v>20843953.920000002</v>
      </c>
      <c r="F167" s="14">
        <f t="shared" si="51"/>
        <v>-20756606.280000001</v>
      </c>
      <c r="G167" s="54">
        <f t="shared" si="52"/>
        <v>-0.99580944957299156</v>
      </c>
      <c r="H167" s="111">
        <f t="shared" si="53"/>
        <v>0.6274703676565665</v>
      </c>
      <c r="I167" s="111">
        <f t="shared" si="54"/>
        <v>149.73459419852594</v>
      </c>
    </row>
    <row r="168" spans="1:9">
      <c r="A168" s="92" t="s">
        <v>37</v>
      </c>
      <c r="B168" s="81">
        <v>11</v>
      </c>
      <c r="C168" s="14">
        <v>229624</v>
      </c>
      <c r="D168" s="14">
        <f>103589.32+6800</f>
        <v>110389.32</v>
      </c>
      <c r="E168" s="14">
        <f>25674696.84+2547.4</f>
        <v>25677244.239999998</v>
      </c>
      <c r="F168" s="14">
        <f t="shared" si="51"/>
        <v>-25566854.919999998</v>
      </c>
      <c r="G168" s="54">
        <f t="shared" si="52"/>
        <v>-0.99570088912313903</v>
      </c>
      <c r="H168" s="111">
        <f t="shared" si="53"/>
        <v>0.48073946974183884</v>
      </c>
      <c r="I168" s="111">
        <f t="shared" si="54"/>
        <v>111.822998641257</v>
      </c>
    </row>
    <row r="169" spans="1:9">
      <c r="A169" s="92" t="s">
        <v>38</v>
      </c>
      <c r="B169" s="12">
        <v>8</v>
      </c>
      <c r="C169" s="13">
        <f>48445+40000</f>
        <v>88445</v>
      </c>
      <c r="D169" s="13">
        <f>46950.4+19712</f>
        <v>66662.399999999994</v>
      </c>
      <c r="E169" s="13">
        <f>7830165.35+6465200</f>
        <v>14295365.35</v>
      </c>
      <c r="F169" s="14">
        <f t="shared" si="51"/>
        <v>-14228702.949999999</v>
      </c>
      <c r="G169" s="54">
        <f t="shared" si="52"/>
        <v>-0.99533678235093159</v>
      </c>
      <c r="H169" s="111">
        <f t="shared" si="53"/>
        <v>0.7537158686189156</v>
      </c>
      <c r="I169" s="111">
        <f t="shared" si="54"/>
        <v>161.63</v>
      </c>
    </row>
    <row r="170" spans="1:9">
      <c r="A170" s="92" t="s">
        <v>39</v>
      </c>
      <c r="B170" s="81">
        <v>8</v>
      </c>
      <c r="C170" s="14">
        <v>350200</v>
      </c>
      <c r="D170" s="14">
        <v>90800</v>
      </c>
      <c r="E170" s="14">
        <v>63036</v>
      </c>
      <c r="F170" s="14">
        <f t="shared" si="51"/>
        <v>27764</v>
      </c>
      <c r="G170" s="54">
        <f t="shared" si="52"/>
        <v>0.44044672885335362</v>
      </c>
      <c r="H170" s="111">
        <f t="shared" si="53"/>
        <v>0.25928041119360368</v>
      </c>
      <c r="I170" s="111">
        <f t="shared" si="54"/>
        <v>0.18</v>
      </c>
    </row>
    <row r="171" spans="1:9">
      <c r="A171" s="92" t="s">
        <v>40</v>
      </c>
      <c r="B171" s="81">
        <v>4</v>
      </c>
      <c r="C171" s="14">
        <v>23725</v>
      </c>
      <c r="D171" s="14">
        <v>33596.25</v>
      </c>
      <c r="E171" s="14">
        <v>1818384.75</v>
      </c>
      <c r="F171" s="14">
        <f t="shared" si="51"/>
        <v>-1784788.5</v>
      </c>
      <c r="G171" s="54">
        <f t="shared" si="52"/>
        <v>-0.98152412463863881</v>
      </c>
      <c r="H171" s="111">
        <f t="shared" si="53"/>
        <v>1.4160695468914648</v>
      </c>
      <c r="I171" s="111">
        <f t="shared" si="54"/>
        <v>76.644246575342464</v>
      </c>
    </row>
    <row r="172" spans="1:9">
      <c r="A172" s="92" t="s">
        <v>41</v>
      </c>
      <c r="B172" s="81">
        <v>10</v>
      </c>
      <c r="C172" s="14">
        <v>775875.11</v>
      </c>
      <c r="D172" s="14">
        <v>117710.37</v>
      </c>
      <c r="E172" s="14">
        <v>28449241.879999999</v>
      </c>
      <c r="F172" s="14">
        <f t="shared" si="51"/>
        <v>-28331531.509999998</v>
      </c>
      <c r="G172" s="54">
        <f t="shared" si="52"/>
        <v>-0.99586244264446455</v>
      </c>
      <c r="H172" s="111">
        <f t="shared" si="53"/>
        <v>0.15171303793983029</v>
      </c>
      <c r="I172" s="111">
        <f t="shared" si="54"/>
        <v>36.667295436246178</v>
      </c>
    </row>
    <row r="173" spans="1:9">
      <c r="A173" s="92" t="s">
        <v>42</v>
      </c>
      <c r="B173" s="81">
        <v>10</v>
      </c>
      <c r="C173" s="14">
        <v>316366</v>
      </c>
      <c r="D173" s="14">
        <v>111734.83</v>
      </c>
      <c r="E173" s="14">
        <v>64935207.659999996</v>
      </c>
      <c r="F173" s="14">
        <f t="shared" si="51"/>
        <v>-64823472.829999998</v>
      </c>
      <c r="G173" s="54">
        <f t="shared" si="52"/>
        <v>-0.99827928740006433</v>
      </c>
      <c r="H173" s="111">
        <f t="shared" si="53"/>
        <v>0.35318216875391162</v>
      </c>
      <c r="I173" s="111">
        <f t="shared" si="54"/>
        <v>205.25343323871718</v>
      </c>
    </row>
    <row r="174" spans="1:9">
      <c r="A174" s="92" t="s">
        <v>43</v>
      </c>
      <c r="B174" s="12">
        <v>12</v>
      </c>
      <c r="C174" s="13">
        <v>60321</v>
      </c>
      <c r="D174" s="13">
        <v>96994.6</v>
      </c>
      <c r="E174" s="13">
        <v>9692247.6500000004</v>
      </c>
      <c r="F174" s="14">
        <f t="shared" si="51"/>
        <v>-9595253.0500000007</v>
      </c>
      <c r="G174" s="54">
        <f t="shared" si="52"/>
        <v>-0.98999255864040991</v>
      </c>
      <c r="H174" s="111">
        <f t="shared" si="53"/>
        <v>1.6079740057359793</v>
      </c>
      <c r="I174" s="111">
        <f t="shared" si="54"/>
        <v>160.67783441919067</v>
      </c>
    </row>
    <row r="175" spans="1:9">
      <c r="A175" s="92" t="s">
        <v>44</v>
      </c>
      <c r="B175" s="12">
        <v>19</v>
      </c>
      <c r="C175" s="13">
        <v>20482053</v>
      </c>
      <c r="D175" s="13">
        <v>386499.26999999996</v>
      </c>
      <c r="E175" s="13">
        <v>41652811.509999998</v>
      </c>
      <c r="F175" s="14">
        <f t="shared" si="51"/>
        <v>-41266312.239999995</v>
      </c>
      <c r="G175" s="54">
        <f t="shared" si="52"/>
        <v>-0.99072093200942235</v>
      </c>
      <c r="H175" s="111">
        <f t="shared" si="53"/>
        <v>1.887014304669556E-2</v>
      </c>
      <c r="I175" s="111">
        <f t="shared" si="54"/>
        <v>2.0336248280384783</v>
      </c>
    </row>
    <row r="176" spans="1:9">
      <c r="A176" s="92" t="s">
        <v>45</v>
      </c>
      <c r="B176" s="12">
        <v>6</v>
      </c>
      <c r="C176" s="14">
        <v>13391936</v>
      </c>
      <c r="D176" s="13">
        <v>198711.84000000003</v>
      </c>
      <c r="E176" s="14">
        <v>51131384.680000007</v>
      </c>
      <c r="F176" s="14">
        <f t="shared" si="51"/>
        <v>-50932672.840000004</v>
      </c>
      <c r="G176" s="54">
        <f t="shared" si="52"/>
        <v>-0.99611370117896048</v>
      </c>
      <c r="H176" s="111">
        <f t="shared" si="53"/>
        <v>1.48381712696357E-2</v>
      </c>
      <c r="I176" s="111">
        <f t="shared" si="54"/>
        <v>3.8180726580533246</v>
      </c>
    </row>
    <row r="177" spans="1:9">
      <c r="A177" s="92" t="s">
        <v>46</v>
      </c>
      <c r="B177" s="12">
        <v>22</v>
      </c>
      <c r="C177" s="13">
        <v>228485</v>
      </c>
      <c r="D177" s="13">
        <v>204807.96</v>
      </c>
      <c r="E177" s="13">
        <v>33205088.75</v>
      </c>
      <c r="F177" s="14">
        <f t="shared" si="51"/>
        <v>-33000280.789999999</v>
      </c>
      <c r="G177" s="54">
        <f t="shared" si="52"/>
        <v>-0.99383203094134176</v>
      </c>
      <c r="H177" s="111">
        <f t="shared" si="53"/>
        <v>0.89637376633039367</v>
      </c>
      <c r="I177" s="111">
        <f t="shared" si="54"/>
        <v>145.32721513447271</v>
      </c>
    </row>
    <row r="178" spans="1:9">
      <c r="A178" s="92" t="s">
        <v>47</v>
      </c>
      <c r="B178" s="12">
        <v>3</v>
      </c>
      <c r="C178" s="13">
        <v>160015</v>
      </c>
      <c r="D178" s="13">
        <v>38002.550000000003</v>
      </c>
      <c r="E178" s="13">
        <v>28802.7</v>
      </c>
      <c r="F178" s="14">
        <f t="shared" si="51"/>
        <v>9199.8500000000022</v>
      </c>
      <c r="G178" s="54">
        <f t="shared" si="52"/>
        <v>0.319409291490034</v>
      </c>
      <c r="H178" s="111">
        <f t="shared" si="53"/>
        <v>0.23749367246820613</v>
      </c>
      <c r="I178" s="111">
        <f t="shared" si="54"/>
        <v>0.18</v>
      </c>
    </row>
    <row r="180" spans="1:9">
      <c r="A180" s="113" t="s">
        <v>63</v>
      </c>
      <c r="B180" s="113"/>
      <c r="C180" s="113"/>
      <c r="D180" s="113"/>
      <c r="E180" s="113"/>
      <c r="F180" s="113"/>
      <c r="G180" s="113"/>
      <c r="H180" s="113"/>
      <c r="I180" s="113"/>
    </row>
    <row r="181" spans="1:9">
      <c r="A181" s="55" t="s">
        <v>33</v>
      </c>
      <c r="B181" s="37">
        <f>SUM(B182:B195)</f>
        <v>2</v>
      </c>
      <c r="C181" s="18">
        <f t="shared" ref="C181" si="55">SUM(C182:C195)</f>
        <v>10224.030000000001</v>
      </c>
      <c r="D181" s="38">
        <f>SUM(D182:D195)</f>
        <v>2018059.43</v>
      </c>
      <c r="E181" s="18">
        <f t="shared" ref="E181" si="56">SUM(E182:E195)</f>
        <v>1920620.2000000002</v>
      </c>
      <c r="F181" s="56">
        <f t="shared" ref="F181:F195" si="57">D181-E181</f>
        <v>97439.229999999749</v>
      </c>
      <c r="G181" s="96">
        <f t="shared" ref="G181:G194" si="58">F181/E181</f>
        <v>5.0733211074214329E-2</v>
      </c>
      <c r="H181" s="112">
        <f t="shared" ref="H181" si="59">D181/C181</f>
        <v>197.38395036008305</v>
      </c>
      <c r="I181" s="112">
        <f t="shared" ref="I181" si="60">E181/C181</f>
        <v>187.85353720597456</v>
      </c>
    </row>
    <row r="182" spans="1:9">
      <c r="A182" s="92" t="s">
        <v>34</v>
      </c>
      <c r="B182" s="21"/>
      <c r="C182" s="13"/>
      <c r="D182" s="13"/>
      <c r="E182" s="13"/>
      <c r="F182" s="13">
        <f t="shared" si="57"/>
        <v>0</v>
      </c>
      <c r="G182" s="97"/>
      <c r="H182" s="111"/>
      <c r="I182" s="111"/>
    </row>
    <row r="183" spans="1:9">
      <c r="A183" s="92" t="s">
        <v>35</v>
      </c>
      <c r="B183" s="21"/>
      <c r="C183" s="13"/>
      <c r="D183" s="13"/>
      <c r="E183" s="13"/>
      <c r="F183" s="13">
        <f t="shared" si="57"/>
        <v>0</v>
      </c>
      <c r="G183" s="97"/>
      <c r="H183" s="111"/>
      <c r="I183" s="111"/>
    </row>
    <row r="184" spans="1:9">
      <c r="A184" s="92" t="s">
        <v>36</v>
      </c>
      <c r="B184" s="21"/>
      <c r="C184" s="13"/>
      <c r="D184" s="13"/>
      <c r="E184" s="13"/>
      <c r="F184" s="13">
        <f t="shared" si="57"/>
        <v>0</v>
      </c>
      <c r="G184" s="97"/>
      <c r="H184" s="111"/>
      <c r="I184" s="111"/>
    </row>
    <row r="185" spans="1:9">
      <c r="A185" s="92" t="s">
        <v>37</v>
      </c>
      <c r="B185" s="21"/>
      <c r="C185" s="13"/>
      <c r="D185" s="13"/>
      <c r="E185" s="13"/>
      <c r="F185" s="13">
        <f t="shared" si="57"/>
        <v>0</v>
      </c>
      <c r="G185" s="97"/>
      <c r="H185" s="111"/>
      <c r="I185" s="111"/>
    </row>
    <row r="186" spans="1:9">
      <c r="A186" s="92" t="s">
        <v>38</v>
      </c>
      <c r="B186" s="21"/>
      <c r="C186" s="13"/>
      <c r="D186" s="13"/>
      <c r="E186" s="13"/>
      <c r="F186" s="13">
        <f t="shared" si="57"/>
        <v>0</v>
      </c>
      <c r="G186" s="97"/>
      <c r="H186" s="111"/>
      <c r="I186" s="111"/>
    </row>
    <row r="187" spans="1:9">
      <c r="A187" s="92" t="s">
        <v>39</v>
      </c>
      <c r="B187" s="21"/>
      <c r="C187" s="13"/>
      <c r="D187" s="13"/>
      <c r="E187" s="13"/>
      <c r="F187" s="13">
        <f t="shared" si="57"/>
        <v>0</v>
      </c>
      <c r="G187" s="97"/>
      <c r="H187" s="111"/>
      <c r="I187" s="111"/>
    </row>
    <row r="188" spans="1:9">
      <c r="A188" s="92" t="s">
        <v>40</v>
      </c>
      <c r="B188" s="21">
        <v>1</v>
      </c>
      <c r="C188" s="13">
        <v>1578</v>
      </c>
      <c r="D188" s="13">
        <v>187608.42</v>
      </c>
      <c r="E188" s="13">
        <v>595616.1</v>
      </c>
      <c r="F188" s="13">
        <f t="shared" si="57"/>
        <v>-408007.67999999993</v>
      </c>
      <c r="G188" s="97">
        <f t="shared" si="58"/>
        <v>-0.68501788316333279</v>
      </c>
      <c r="H188" s="111">
        <f t="shared" ref="H188:H194" si="61">D188/C188</f>
        <v>118.89000000000001</v>
      </c>
      <c r="I188" s="111">
        <f t="shared" ref="I188:I194" si="62">E188/C188</f>
        <v>377.45</v>
      </c>
    </row>
    <row r="189" spans="1:9">
      <c r="A189" s="92" t="s">
        <v>41</v>
      </c>
      <c r="B189" s="21"/>
      <c r="C189" s="13"/>
      <c r="D189" s="13"/>
      <c r="E189" s="13"/>
      <c r="F189" s="13">
        <f t="shared" si="57"/>
        <v>0</v>
      </c>
      <c r="G189" s="97"/>
      <c r="H189" s="111"/>
      <c r="I189" s="111"/>
    </row>
    <row r="190" spans="1:9">
      <c r="A190" s="92" t="s">
        <v>42</v>
      </c>
      <c r="B190" s="21"/>
      <c r="C190" s="13"/>
      <c r="D190" s="13"/>
      <c r="E190" s="13"/>
      <c r="F190" s="13">
        <f t="shared" si="57"/>
        <v>0</v>
      </c>
      <c r="G190" s="97"/>
      <c r="H190" s="111"/>
      <c r="I190" s="111"/>
    </row>
    <row r="191" spans="1:9">
      <c r="A191" s="92" t="s">
        <v>43</v>
      </c>
      <c r="B191" s="21"/>
      <c r="C191" s="13"/>
      <c r="D191" s="13"/>
      <c r="E191" s="13"/>
      <c r="F191" s="13">
        <f t="shared" si="57"/>
        <v>0</v>
      </c>
      <c r="G191" s="97"/>
      <c r="H191" s="111"/>
      <c r="I191" s="111"/>
    </row>
    <row r="192" spans="1:9">
      <c r="A192" s="92" t="s">
        <v>44</v>
      </c>
      <c r="B192" s="21"/>
      <c r="C192" s="13"/>
      <c r="D192" s="13"/>
      <c r="E192" s="13"/>
      <c r="F192" s="13">
        <f t="shared" si="57"/>
        <v>0</v>
      </c>
      <c r="G192" s="97"/>
      <c r="H192" s="111"/>
      <c r="I192" s="111"/>
    </row>
    <row r="193" spans="1:9">
      <c r="A193" s="92" t="s">
        <v>45</v>
      </c>
      <c r="B193" s="21"/>
      <c r="C193" s="13"/>
      <c r="D193" s="13"/>
      <c r="E193" s="13"/>
      <c r="F193" s="13">
        <f t="shared" si="57"/>
        <v>0</v>
      </c>
      <c r="G193" s="97"/>
      <c r="H193" s="111"/>
      <c r="I193" s="111"/>
    </row>
    <row r="194" spans="1:9">
      <c r="A194" s="92" t="s">
        <v>46</v>
      </c>
      <c r="B194" s="21">
        <v>1</v>
      </c>
      <c r="C194" s="13">
        <v>8646.0300000000007</v>
      </c>
      <c r="D194" s="13">
        <v>1830451.01</v>
      </c>
      <c r="E194" s="13">
        <v>1325004.1000000001</v>
      </c>
      <c r="F194" s="13">
        <f t="shared" si="57"/>
        <v>505446.90999999992</v>
      </c>
      <c r="G194" s="97">
        <f t="shared" si="58"/>
        <v>0.38146818564561413</v>
      </c>
      <c r="H194" s="111">
        <f t="shared" si="61"/>
        <v>211.70999984964195</v>
      </c>
      <c r="I194" s="111">
        <f t="shared" si="62"/>
        <v>153.25000028915005</v>
      </c>
    </row>
    <row r="195" spans="1:9">
      <c r="A195" s="92" t="s">
        <v>47</v>
      </c>
      <c r="B195" s="21"/>
      <c r="C195" s="13"/>
      <c r="D195" s="13"/>
      <c r="E195" s="13"/>
      <c r="F195" s="13">
        <f t="shared" si="57"/>
        <v>0</v>
      </c>
      <c r="G195" s="97"/>
      <c r="H195" s="111"/>
      <c r="I195" s="111"/>
    </row>
    <row r="197" spans="1:9" ht="13.5">
      <c r="A197" s="57" t="s">
        <v>64</v>
      </c>
      <c r="B197" s="58">
        <f>B11+B28+B45+B62+B79+B96+B113+B130+B147+B164+B181</f>
        <v>8700</v>
      </c>
      <c r="C197" s="107">
        <f>C11+C28+C45+C62+C79+C96+C113+C130+C147+C164+C181</f>
        <v>2375040011.6600003</v>
      </c>
      <c r="D197" s="107">
        <f>D11+D28+D45+D62+D79+D96+D113+D130+D147+D164+D181</f>
        <v>3227005796.2100072</v>
      </c>
      <c r="E197" s="107">
        <f>E11+E28+E45+E62+E79+E96+E113+E130+E147+E164+E181</f>
        <v>3333362814.0899992</v>
      </c>
      <c r="F197" s="107">
        <f>F11+F28+F45+F62+F79+F96+F113+F130+F147+F164+F181</f>
        <v>-106357017.87999173</v>
      </c>
      <c r="G197" s="71">
        <f>F197/E197</f>
        <v>-3.1906823172810538E-2</v>
      </c>
      <c r="H197" s="112">
        <f t="shared" ref="H197" si="63">D197/C197</f>
        <v>1.3587163922996555</v>
      </c>
      <c r="I197" s="112">
        <f t="shared" ref="I197" si="64">E197/C197</f>
        <v>1.4034975401362577</v>
      </c>
    </row>
    <row r="199" spans="1:9">
      <c r="G199" s="109"/>
    </row>
  </sheetData>
  <autoFilter ref="A9:I197"/>
  <mergeCells count="13">
    <mergeCell ref="A180:I180"/>
    <mergeCell ref="A5:I5"/>
    <mergeCell ref="A6:I6"/>
    <mergeCell ref="A10:I10"/>
    <mergeCell ref="A27:I27"/>
    <mergeCell ref="A44:I44"/>
    <mergeCell ref="A61:I61"/>
    <mergeCell ref="A78:I78"/>
    <mergeCell ref="A95:I95"/>
    <mergeCell ref="A112:I112"/>
    <mergeCell ref="A129:I129"/>
    <mergeCell ref="A146:I146"/>
    <mergeCell ref="A163:I163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H35" sqref="H35"/>
    </sheetView>
  </sheetViews>
  <sheetFormatPr defaultRowHeight="12.75"/>
  <cols>
    <col min="1" max="1" width="5.140625" style="59" customWidth="1"/>
    <col min="2" max="2" width="18.140625" style="59" customWidth="1"/>
    <col min="3" max="3" width="10.5703125" style="59" customWidth="1"/>
    <col min="4" max="4" width="15.85546875" style="60" customWidth="1"/>
    <col min="5" max="5" width="17.5703125" style="60" customWidth="1"/>
    <col min="6" max="6" width="18" style="60" customWidth="1"/>
    <col min="7" max="7" width="18.42578125" style="60" customWidth="1"/>
    <col min="8" max="8" width="15.42578125" style="60" customWidth="1"/>
    <col min="9" max="18" width="13.7109375" style="60" customWidth="1"/>
    <col min="19" max="16384" width="9.140625" style="59"/>
  </cols>
  <sheetData>
    <row r="1" spans="1:20">
      <c r="R1" s="1" t="s">
        <v>83</v>
      </c>
    </row>
    <row r="2" spans="1:20">
      <c r="R2" s="1" t="s">
        <v>74</v>
      </c>
    </row>
    <row r="3" spans="1:20">
      <c r="H3" s="1"/>
      <c r="R3" s="1" t="s">
        <v>84</v>
      </c>
    </row>
    <row r="4" spans="1:20">
      <c r="R4" s="1" t="s">
        <v>76</v>
      </c>
    </row>
    <row r="5" spans="1:20">
      <c r="R5" s="1"/>
    </row>
    <row r="6" spans="1:20">
      <c r="A6" s="72"/>
      <c r="B6" s="72"/>
      <c r="C6" s="120" t="s">
        <v>78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72"/>
      <c r="R6" s="72"/>
      <c r="S6" s="72"/>
      <c r="T6" s="72"/>
    </row>
    <row r="7" spans="1:20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20">
      <c r="A8" s="118" t="s">
        <v>65</v>
      </c>
      <c r="B8" s="118" t="s">
        <v>21</v>
      </c>
      <c r="C8" s="118" t="s">
        <v>66</v>
      </c>
      <c r="D8" s="119" t="s">
        <v>67</v>
      </c>
      <c r="E8" s="124" t="s">
        <v>22</v>
      </c>
      <c r="F8" s="124" t="s">
        <v>75</v>
      </c>
      <c r="G8" s="124" t="s">
        <v>68</v>
      </c>
      <c r="H8" s="119" t="s">
        <v>69</v>
      </c>
      <c r="I8" s="121" t="s">
        <v>70</v>
      </c>
      <c r="J8" s="122"/>
      <c r="K8" s="122"/>
      <c r="L8" s="122"/>
      <c r="M8" s="122"/>
      <c r="N8" s="122"/>
      <c r="O8" s="122"/>
      <c r="P8" s="122"/>
      <c r="Q8" s="122"/>
      <c r="R8" s="123"/>
    </row>
    <row r="9" spans="1:20" s="62" customFormat="1" ht="114.75">
      <c r="A9" s="118"/>
      <c r="B9" s="118"/>
      <c r="C9" s="118"/>
      <c r="D9" s="119"/>
      <c r="E9" s="125"/>
      <c r="F9" s="125"/>
      <c r="G9" s="125"/>
      <c r="H9" s="119"/>
      <c r="I9" s="61" t="s">
        <v>32</v>
      </c>
      <c r="J9" s="61" t="s">
        <v>48</v>
      </c>
      <c r="K9" s="61" t="s">
        <v>49</v>
      </c>
      <c r="L9" s="61" t="s">
        <v>50</v>
      </c>
      <c r="M9" s="61" t="s">
        <v>71</v>
      </c>
      <c r="N9" s="61" t="s">
        <v>53</v>
      </c>
      <c r="O9" s="61" t="s">
        <v>54</v>
      </c>
      <c r="P9" s="61" t="s">
        <v>57</v>
      </c>
      <c r="Q9" s="61" t="s">
        <v>62</v>
      </c>
      <c r="R9" s="61" t="s">
        <v>63</v>
      </c>
    </row>
    <row r="10" spans="1:20">
      <c r="A10" s="63">
        <v>1</v>
      </c>
      <c r="B10" s="40" t="s">
        <v>20</v>
      </c>
      <c r="C10" s="64">
        <v>48</v>
      </c>
      <c r="D10" s="65">
        <v>3128049.3099999996</v>
      </c>
      <c r="E10" s="65">
        <v>34448805.859999985</v>
      </c>
      <c r="F10" s="65">
        <v>30414557.860000003</v>
      </c>
      <c r="G10" s="65">
        <f t="shared" ref="G10:G21" si="0">F10-E10</f>
        <v>-4034247.9999999814</v>
      </c>
      <c r="H10" s="66">
        <f t="shared" ref="H10:H23" si="1">SUM(I10:R10)</f>
        <v>-60513.720000000016</v>
      </c>
      <c r="I10" s="65"/>
      <c r="J10" s="65"/>
      <c r="K10" s="65"/>
      <c r="L10" s="65"/>
      <c r="M10" s="65">
        <v>71977.121249999982</v>
      </c>
      <c r="N10" s="65"/>
      <c r="O10" s="65">
        <v>-37533.341249999998</v>
      </c>
      <c r="P10" s="65"/>
      <c r="Q10" s="65">
        <v>-94957.5</v>
      </c>
      <c r="R10" s="65"/>
    </row>
    <row r="11" spans="1:20">
      <c r="A11" s="63">
        <v>2</v>
      </c>
      <c r="B11" s="40" t="s">
        <v>15</v>
      </c>
      <c r="C11" s="64">
        <v>38</v>
      </c>
      <c r="D11" s="65">
        <v>9103706.7699999996</v>
      </c>
      <c r="E11" s="65">
        <v>11795469.449999999</v>
      </c>
      <c r="F11" s="65">
        <v>132709494.48000003</v>
      </c>
      <c r="G11" s="65">
        <f t="shared" si="0"/>
        <v>120914025.03000003</v>
      </c>
      <c r="H11" s="66">
        <f t="shared" si="1"/>
        <v>1813710.3754500002</v>
      </c>
      <c r="I11" s="65">
        <v>-72.4011</v>
      </c>
      <c r="J11" s="65"/>
      <c r="K11" s="65">
        <v>12620.25</v>
      </c>
      <c r="L11" s="65">
        <v>153970.93979999999</v>
      </c>
      <c r="M11" s="65">
        <v>1646974.7560500002</v>
      </c>
      <c r="N11" s="65"/>
      <c r="O11" s="65"/>
      <c r="P11" s="65"/>
      <c r="Q11" s="65">
        <v>216.83070000000001</v>
      </c>
      <c r="R11" s="65"/>
    </row>
    <row r="12" spans="1:20">
      <c r="A12" s="63">
        <v>3</v>
      </c>
      <c r="B12" s="64" t="s">
        <v>10</v>
      </c>
      <c r="C12" s="64">
        <v>59</v>
      </c>
      <c r="D12" s="65">
        <v>19343339</v>
      </c>
      <c r="E12" s="65">
        <v>29032138.509999998</v>
      </c>
      <c r="F12" s="65">
        <v>58737736.38000001</v>
      </c>
      <c r="G12" s="65">
        <f t="shared" ref="G12" si="2">F12-E12</f>
        <v>29705597.870000012</v>
      </c>
      <c r="H12" s="66">
        <f t="shared" si="1"/>
        <v>445583.96805000002</v>
      </c>
      <c r="I12" s="65">
        <v>0.3899999999999999</v>
      </c>
      <c r="J12" s="65"/>
      <c r="K12" s="65"/>
      <c r="L12" s="65">
        <v>307888.2</v>
      </c>
      <c r="M12" s="65">
        <v>293290.30994999997</v>
      </c>
      <c r="N12" s="65"/>
      <c r="O12" s="65"/>
      <c r="P12" s="65"/>
      <c r="Q12" s="65">
        <v>-155594.93189999997</v>
      </c>
      <c r="R12" s="65"/>
    </row>
    <row r="13" spans="1:20">
      <c r="A13" s="63">
        <v>4</v>
      </c>
      <c r="B13" s="64" t="s">
        <v>8</v>
      </c>
      <c r="C13" s="64">
        <v>105</v>
      </c>
      <c r="D13" s="65">
        <v>6561990.2699999996</v>
      </c>
      <c r="E13" s="65">
        <v>55812556.719999962</v>
      </c>
      <c r="F13" s="65">
        <v>49030496.120000005</v>
      </c>
      <c r="G13" s="65">
        <f t="shared" si="0"/>
        <v>-6782060.5999999568</v>
      </c>
      <c r="H13" s="66">
        <f t="shared" si="1"/>
        <v>-101730.90900000007</v>
      </c>
      <c r="I13" s="65"/>
      <c r="J13" s="65"/>
      <c r="K13" s="65">
        <v>-43251.784499999994</v>
      </c>
      <c r="L13" s="65"/>
      <c r="M13" s="65">
        <v>306059.83829999994</v>
      </c>
      <c r="N13" s="65">
        <v>-20808.899999999998</v>
      </c>
      <c r="O13" s="65"/>
      <c r="P13" s="65"/>
      <c r="Q13" s="65">
        <v>-343730.06280000001</v>
      </c>
      <c r="R13" s="65"/>
    </row>
    <row r="14" spans="1:20">
      <c r="A14" s="63">
        <v>5</v>
      </c>
      <c r="B14" s="64" t="s">
        <v>18</v>
      </c>
      <c r="C14" s="64">
        <v>41</v>
      </c>
      <c r="D14" s="65">
        <v>4526782.08</v>
      </c>
      <c r="E14" s="65">
        <v>33933101.170000002</v>
      </c>
      <c r="F14" s="65">
        <v>58521736.930000015</v>
      </c>
      <c r="G14" s="65">
        <f t="shared" si="0"/>
        <v>24588635.760000013</v>
      </c>
      <c r="H14" s="66">
        <f t="shared" si="1"/>
        <v>368829.53639999998</v>
      </c>
      <c r="I14" s="65"/>
      <c r="J14" s="65"/>
      <c r="K14" s="65">
        <v>-30334.321200000002</v>
      </c>
      <c r="L14" s="65">
        <v>2904.66</v>
      </c>
      <c r="M14" s="65">
        <v>513007.42184999993</v>
      </c>
      <c r="N14" s="65"/>
      <c r="O14" s="65"/>
      <c r="P14" s="65"/>
      <c r="Q14" s="65">
        <v>-116748.22425</v>
      </c>
      <c r="R14" s="65"/>
    </row>
    <row r="15" spans="1:20">
      <c r="A15" s="63">
        <v>6</v>
      </c>
      <c r="B15" s="64" t="s">
        <v>11</v>
      </c>
      <c r="C15" s="64">
        <v>17</v>
      </c>
      <c r="D15" s="65">
        <v>4205203.3</v>
      </c>
      <c r="E15" s="65">
        <v>1766185.39</v>
      </c>
      <c r="F15" s="65">
        <v>918232.95000000007</v>
      </c>
      <c r="G15" s="65">
        <f t="shared" si="0"/>
        <v>-847952.43999999983</v>
      </c>
      <c r="H15" s="66">
        <f t="shared" si="1"/>
        <v>-12719.286600000001</v>
      </c>
      <c r="I15" s="65"/>
      <c r="J15" s="65"/>
      <c r="K15" s="65"/>
      <c r="L15" s="65"/>
      <c r="M15" s="65">
        <v>-12719.286600000001</v>
      </c>
      <c r="N15" s="65"/>
      <c r="O15" s="65"/>
      <c r="P15" s="65"/>
      <c r="Q15" s="65"/>
      <c r="R15" s="65"/>
    </row>
    <row r="16" spans="1:20">
      <c r="A16" s="63">
        <v>7</v>
      </c>
      <c r="B16" s="40" t="s">
        <v>9</v>
      </c>
      <c r="C16" s="64">
        <v>41</v>
      </c>
      <c r="D16" s="65">
        <v>2909754</v>
      </c>
      <c r="E16" s="65">
        <v>12650084.729999999</v>
      </c>
      <c r="F16" s="65">
        <v>6841673.9099999992</v>
      </c>
      <c r="G16" s="65">
        <f t="shared" si="0"/>
        <v>-5808410.8199999994</v>
      </c>
      <c r="H16" s="66">
        <f t="shared" si="1"/>
        <v>-87126.162299999996</v>
      </c>
      <c r="I16" s="65"/>
      <c r="J16" s="65">
        <v>-19825.091999999993</v>
      </c>
      <c r="K16" s="65">
        <v>-4899.4919999999984</v>
      </c>
      <c r="L16" s="65"/>
      <c r="M16" s="65">
        <v>-49262.475599999998</v>
      </c>
      <c r="N16" s="65"/>
      <c r="O16" s="65"/>
      <c r="P16" s="65"/>
      <c r="Q16" s="65">
        <v>-7018.9874999999993</v>
      </c>
      <c r="R16" s="65">
        <v>-6120.1152000000002</v>
      </c>
    </row>
    <row r="17" spans="1:18">
      <c r="A17" s="63">
        <v>8</v>
      </c>
      <c r="B17" s="40" t="s">
        <v>7</v>
      </c>
      <c r="C17" s="64">
        <v>31</v>
      </c>
      <c r="D17" s="65">
        <v>5738489.8500000006</v>
      </c>
      <c r="E17" s="65">
        <v>11410384.609999998</v>
      </c>
      <c r="F17" s="65">
        <v>10866155.93</v>
      </c>
      <c r="G17" s="65">
        <f t="shared" si="0"/>
        <v>-544228.67999999784</v>
      </c>
      <c r="H17" s="66">
        <f t="shared" si="1"/>
        <v>-8163.4302000000125</v>
      </c>
      <c r="I17" s="65"/>
      <c r="J17" s="65"/>
      <c r="K17" s="65">
        <v>-1332.5987999999995</v>
      </c>
      <c r="L17" s="65"/>
      <c r="M17" s="65">
        <v>7560.6035999999885</v>
      </c>
      <c r="N17" s="65"/>
      <c r="O17" s="65"/>
      <c r="P17" s="65"/>
      <c r="Q17" s="65">
        <v>-14391.435000000001</v>
      </c>
      <c r="R17" s="65"/>
    </row>
    <row r="18" spans="1:18">
      <c r="A18" s="63">
        <v>9</v>
      </c>
      <c r="B18" s="40" t="s">
        <v>14</v>
      </c>
      <c r="C18" s="64">
        <v>81</v>
      </c>
      <c r="D18" s="65">
        <v>9666598.6499999985</v>
      </c>
      <c r="E18" s="65">
        <v>72993289.659999996</v>
      </c>
      <c r="F18" s="65">
        <v>173117722.95000002</v>
      </c>
      <c r="G18" s="65">
        <f t="shared" si="0"/>
        <v>100124433.29000002</v>
      </c>
      <c r="H18" s="66">
        <f t="shared" si="1"/>
        <v>1501866.4993499997</v>
      </c>
      <c r="I18" s="65">
        <v>-6628.6731</v>
      </c>
      <c r="J18" s="65">
        <v>22649.25</v>
      </c>
      <c r="K18" s="65">
        <v>-17934.050400000015</v>
      </c>
      <c r="L18" s="65"/>
      <c r="M18" s="65">
        <v>1656516.2041499997</v>
      </c>
      <c r="N18" s="65"/>
      <c r="O18" s="65"/>
      <c r="P18" s="65"/>
      <c r="Q18" s="65">
        <v>-152736.23129999998</v>
      </c>
      <c r="R18" s="65"/>
    </row>
    <row r="19" spans="1:18">
      <c r="A19" s="63">
        <v>10</v>
      </c>
      <c r="B19" s="40" t="s">
        <v>13</v>
      </c>
      <c r="C19" s="64">
        <v>55</v>
      </c>
      <c r="D19" s="65">
        <v>25172026</v>
      </c>
      <c r="E19" s="65">
        <v>34947922.229999997</v>
      </c>
      <c r="F19" s="65">
        <v>133145697.42000002</v>
      </c>
      <c r="G19" s="65">
        <f t="shared" si="0"/>
        <v>98197775.190000027</v>
      </c>
      <c r="H19" s="66">
        <f t="shared" si="1"/>
        <v>1472966.6278499998</v>
      </c>
      <c r="I19" s="65"/>
      <c r="J19" s="65">
        <v>13791.381000000001</v>
      </c>
      <c r="K19" s="65">
        <v>613.57500000000255</v>
      </c>
      <c r="L19" s="65"/>
      <c r="M19" s="65">
        <v>1479872.0300999999</v>
      </c>
      <c r="N19" s="65"/>
      <c r="O19" s="65"/>
      <c r="P19" s="65"/>
      <c r="Q19" s="65">
        <v>-21310.358250000001</v>
      </c>
      <c r="R19" s="65"/>
    </row>
    <row r="20" spans="1:18">
      <c r="A20" s="63">
        <v>11</v>
      </c>
      <c r="B20" s="40" t="s">
        <v>17</v>
      </c>
      <c r="C20" s="64">
        <v>21</v>
      </c>
      <c r="D20" s="65">
        <v>5558967</v>
      </c>
      <c r="E20" s="65">
        <v>14935283.119999999</v>
      </c>
      <c r="F20" s="65">
        <v>16011161.99</v>
      </c>
      <c r="G20" s="65">
        <f t="shared" si="0"/>
        <v>1075878.870000001</v>
      </c>
      <c r="H20" s="66">
        <f t="shared" si="1"/>
        <v>16138.183050000021</v>
      </c>
      <c r="I20" s="65"/>
      <c r="J20" s="65"/>
      <c r="K20" s="65"/>
      <c r="L20" s="65"/>
      <c r="M20" s="65">
        <v>36752.003850000001</v>
      </c>
      <c r="N20" s="65"/>
      <c r="O20" s="65">
        <v>157509</v>
      </c>
      <c r="P20" s="65"/>
      <c r="Q20" s="65">
        <v>-178122.82079999999</v>
      </c>
      <c r="R20" s="65"/>
    </row>
    <row r="21" spans="1:18">
      <c r="A21" s="63">
        <v>12</v>
      </c>
      <c r="B21" s="40" t="s">
        <v>12</v>
      </c>
      <c r="C21" s="64">
        <v>838</v>
      </c>
      <c r="D21" s="65">
        <v>3955417.8</v>
      </c>
      <c r="E21" s="65">
        <v>18927933.860000432</v>
      </c>
      <c r="F21" s="65">
        <v>18385966.139999691</v>
      </c>
      <c r="G21" s="65">
        <f t="shared" si="0"/>
        <v>-541967.72000074014</v>
      </c>
      <c r="H21" s="66">
        <f t="shared" si="1"/>
        <v>-8129.5158000007023</v>
      </c>
      <c r="I21" s="65"/>
      <c r="J21" s="65"/>
      <c r="K21" s="65"/>
      <c r="L21" s="65"/>
      <c r="M21" s="65">
        <v>-12545.127600000702</v>
      </c>
      <c r="N21" s="65"/>
      <c r="O21" s="65"/>
      <c r="P21" s="65">
        <v>4175.25</v>
      </c>
      <c r="Q21" s="65">
        <v>240.36180000000002</v>
      </c>
      <c r="R21" s="65"/>
    </row>
    <row r="22" spans="1:18">
      <c r="A22" s="63">
        <v>13</v>
      </c>
      <c r="B22" s="40" t="s">
        <v>19</v>
      </c>
      <c r="C22" s="64">
        <v>68</v>
      </c>
      <c r="D22" s="65">
        <v>9882378.0500000007</v>
      </c>
      <c r="E22" s="65">
        <v>85535288.280000001</v>
      </c>
      <c r="F22" s="65">
        <v>60072473.290000007</v>
      </c>
      <c r="G22" s="65">
        <f t="shared" ref="G22:G23" si="3">F22-E22</f>
        <v>-25462814.989999995</v>
      </c>
      <c r="H22" s="66">
        <f t="shared" si="1"/>
        <v>-381942.22485</v>
      </c>
      <c r="I22" s="65"/>
      <c r="J22" s="65">
        <v>136872</v>
      </c>
      <c r="K22" s="65">
        <v>-1647.0495000000003</v>
      </c>
      <c r="L22" s="65">
        <v>-312060.58439999999</v>
      </c>
      <c r="M22" s="65">
        <v>290008.74089999998</v>
      </c>
      <c r="N22" s="65"/>
      <c r="O22" s="65"/>
      <c r="P22" s="65"/>
      <c r="Q22" s="65">
        <v>-495115.33185000002</v>
      </c>
      <c r="R22" s="65"/>
    </row>
    <row r="23" spans="1:18">
      <c r="A23" s="63">
        <v>14</v>
      </c>
      <c r="B23" s="40" t="s">
        <v>16</v>
      </c>
      <c r="C23" s="64">
        <v>4</v>
      </c>
      <c r="D23" s="65">
        <v>967913.55</v>
      </c>
      <c r="E23" s="65">
        <v>1529303.41</v>
      </c>
      <c r="F23" s="65">
        <v>1927462.81</v>
      </c>
      <c r="G23" s="65">
        <f t="shared" si="3"/>
        <v>398159.40000000014</v>
      </c>
      <c r="H23" s="66">
        <f t="shared" si="1"/>
        <v>5972.3910000000014</v>
      </c>
      <c r="I23" s="65"/>
      <c r="J23" s="65">
        <v>21475.5</v>
      </c>
      <c r="K23" s="65"/>
      <c r="L23" s="65"/>
      <c r="M23" s="65">
        <v>-15503.108999999999</v>
      </c>
      <c r="N23" s="65"/>
      <c r="O23" s="65"/>
      <c r="P23" s="65"/>
      <c r="Q23" s="65"/>
      <c r="R23" s="65"/>
    </row>
    <row r="24" spans="1:18" s="50" customFormat="1">
      <c r="A24" s="116" t="s">
        <v>64</v>
      </c>
      <c r="B24" s="117"/>
      <c r="C24" s="67">
        <f t="shared" ref="C24:R24" si="4">SUM(C10:C23)</f>
        <v>1447</v>
      </c>
      <c r="D24" s="67">
        <f t="shared" si="4"/>
        <v>110720615.62999998</v>
      </c>
      <c r="E24" s="67">
        <f t="shared" si="4"/>
        <v>419717747.00000042</v>
      </c>
      <c r="F24" s="67">
        <f t="shared" si="4"/>
        <v>750700569.15999973</v>
      </c>
      <c r="G24" s="67">
        <f t="shared" si="4"/>
        <v>330982822.15999937</v>
      </c>
      <c r="H24" s="68">
        <f>SUM(H10:H23)</f>
        <v>4964742.3323999988</v>
      </c>
      <c r="I24" s="67">
        <f t="shared" si="4"/>
        <v>-6700.6841999999997</v>
      </c>
      <c r="J24" s="67">
        <f t="shared" si="4"/>
        <v>174963.03900000002</v>
      </c>
      <c r="K24" s="67">
        <f t="shared" si="4"/>
        <v>-86165.471399999995</v>
      </c>
      <c r="L24" s="67">
        <f t="shared" si="4"/>
        <v>152703.21539999999</v>
      </c>
      <c r="M24" s="67">
        <f t="shared" si="4"/>
        <v>6211989.0311999992</v>
      </c>
      <c r="N24" s="67">
        <f t="shared" si="4"/>
        <v>-20808.899999999998</v>
      </c>
      <c r="O24" s="67">
        <f t="shared" si="4"/>
        <v>119975.65875</v>
      </c>
      <c r="P24" s="67">
        <f t="shared" si="4"/>
        <v>4175.25</v>
      </c>
      <c r="Q24" s="67">
        <f t="shared" si="4"/>
        <v>-1579268.6911500001</v>
      </c>
      <c r="R24" s="67">
        <f t="shared" si="4"/>
        <v>-6120.1152000000002</v>
      </c>
    </row>
    <row r="26" spans="1:18">
      <c r="B26" s="44" t="s">
        <v>72</v>
      </c>
    </row>
    <row r="31" spans="1:18">
      <c r="C31" s="60"/>
    </row>
  </sheetData>
  <autoFilter ref="A9:T24"/>
  <mergeCells count="11">
    <mergeCell ref="C6:P6"/>
    <mergeCell ref="H8:H9"/>
    <mergeCell ref="I8:R8"/>
    <mergeCell ref="E8:E9"/>
    <mergeCell ref="F8:F9"/>
    <mergeCell ref="G8:G9"/>
    <mergeCell ref="A24:B2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2020-10-13T07:50:40Z</cp:lastPrinted>
  <dcterms:created xsi:type="dcterms:W3CDTF">2020-10-19T05:28:04Z</dcterms:created>
  <dcterms:modified xsi:type="dcterms:W3CDTF">2020-10-19T05:28:04Z</dcterms:modified>
</cp:coreProperties>
</file>